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D:\звіт за 2018 рік\рішення ради звіт 2018\"/>
    </mc:Choice>
  </mc:AlternateContent>
  <xr:revisionPtr revIDLastSave="0" documentId="13_ncr:1_{5A63280B-5F33-4B96-82E5-42DC8C2B3F30}" xr6:coauthVersionLast="37" xr6:coauthVersionMax="37" xr10:uidLastSave="{00000000-0000-0000-0000-000000000000}"/>
  <bookViews>
    <workbookView xWindow="0" yWindow="0" windowWidth="21330" windowHeight="9750" xr2:uid="{011EC974-A4FB-40AF-A45E-959E8156B1FC}"/>
  </bookViews>
  <sheets>
    <sheet name="додаток" sheetId="1" r:id="rId1"/>
  </sheets>
  <definedNames>
    <definedName name="_xlnm.Print_Titles" localSheetId="0">додаток!$A:$B,додаток!$7:$9</definedName>
    <definedName name="_xlnm.Print_Area" localSheetId="0">додаток!$A$1:$W$849</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844" i="1" l="1"/>
  <c r="S844" i="1"/>
  <c r="R844" i="1"/>
  <c r="Q844" i="1"/>
  <c r="W844" i="1" s="1"/>
  <c r="W843" i="1"/>
  <c r="S843" i="1"/>
  <c r="R843" i="1"/>
  <c r="Q843" i="1"/>
  <c r="V842" i="1"/>
  <c r="S842" i="1"/>
  <c r="R842" i="1"/>
  <c r="U842" i="1" s="1"/>
  <c r="Q842" i="1"/>
  <c r="W842" i="1" s="1"/>
  <c r="S841" i="1"/>
  <c r="R841" i="1"/>
  <c r="Q841" i="1"/>
  <c r="W841" i="1" s="1"/>
  <c r="V840" i="1"/>
  <c r="S840" i="1"/>
  <c r="R840" i="1"/>
  <c r="U840" i="1" s="1"/>
  <c r="Q840" i="1"/>
  <c r="W840" i="1" s="1"/>
  <c r="W839" i="1"/>
  <c r="S839" i="1"/>
  <c r="R839" i="1"/>
  <c r="Q839" i="1"/>
  <c r="V838" i="1"/>
  <c r="S838" i="1"/>
  <c r="R838" i="1"/>
  <c r="U838" i="1" s="1"/>
  <c r="Q838" i="1"/>
  <c r="W838" i="1" s="1"/>
  <c r="S837" i="1"/>
  <c r="R837" i="1"/>
  <c r="Q837" i="1"/>
  <c r="W837" i="1" s="1"/>
  <c r="V836" i="1"/>
  <c r="S836" i="1"/>
  <c r="R836" i="1"/>
  <c r="U836" i="1" s="1"/>
  <c r="Q836" i="1"/>
  <c r="W836" i="1" s="1"/>
  <c r="W835" i="1"/>
  <c r="S835" i="1"/>
  <c r="R835" i="1"/>
  <c r="Q835" i="1"/>
  <c r="V834" i="1"/>
  <c r="S834" i="1"/>
  <c r="R834" i="1"/>
  <c r="U834" i="1" s="1"/>
  <c r="Q834" i="1"/>
  <c r="W834" i="1" s="1"/>
  <c r="S833" i="1"/>
  <c r="R833" i="1"/>
  <c r="Q833" i="1"/>
  <c r="W833" i="1" s="1"/>
  <c r="V832" i="1"/>
  <c r="S832" i="1"/>
  <c r="R832" i="1"/>
  <c r="U832" i="1" s="1"/>
  <c r="Q832" i="1"/>
  <c r="W832" i="1" s="1"/>
  <c r="W831" i="1"/>
  <c r="S831" i="1"/>
  <c r="R831" i="1"/>
  <c r="Q831" i="1"/>
  <c r="V830" i="1"/>
  <c r="S830" i="1"/>
  <c r="R830" i="1"/>
  <c r="U830" i="1" s="1"/>
  <c r="Q830" i="1"/>
  <c r="W830" i="1" s="1"/>
  <c r="U829" i="1"/>
  <c r="S829" i="1"/>
  <c r="R829" i="1"/>
  <c r="Q829" i="1"/>
  <c r="W829" i="1" s="1"/>
  <c r="V828" i="1"/>
  <c r="S828" i="1"/>
  <c r="R828" i="1"/>
  <c r="U828" i="1" s="1"/>
  <c r="Q828" i="1"/>
  <c r="W828" i="1" s="1"/>
  <c r="S827" i="1"/>
  <c r="R827" i="1"/>
  <c r="Q827" i="1"/>
  <c r="W827" i="1" s="1"/>
  <c r="V826" i="1"/>
  <c r="S826" i="1"/>
  <c r="R826" i="1"/>
  <c r="U826" i="1" s="1"/>
  <c r="Q826" i="1"/>
  <c r="W826" i="1" s="1"/>
  <c r="W825" i="1"/>
  <c r="S825" i="1"/>
  <c r="R825" i="1"/>
  <c r="Q825" i="1"/>
  <c r="V824" i="1"/>
  <c r="S824" i="1"/>
  <c r="R824" i="1"/>
  <c r="U824" i="1" s="1"/>
  <c r="Q824" i="1"/>
  <c r="W824" i="1" s="1"/>
  <c r="S823" i="1"/>
  <c r="R823" i="1"/>
  <c r="Q823" i="1"/>
  <c r="W823" i="1" s="1"/>
  <c r="V822" i="1"/>
  <c r="S822" i="1"/>
  <c r="R822" i="1"/>
  <c r="U822" i="1" s="1"/>
  <c r="Q822" i="1"/>
  <c r="W822" i="1" s="1"/>
  <c r="W821" i="1"/>
  <c r="S821" i="1"/>
  <c r="R821" i="1"/>
  <c r="Q821" i="1"/>
  <c r="V820" i="1"/>
  <c r="S820" i="1"/>
  <c r="R820" i="1"/>
  <c r="U820" i="1" s="1"/>
  <c r="Q820" i="1"/>
  <c r="W820" i="1" s="1"/>
  <c r="S819" i="1"/>
  <c r="R819" i="1"/>
  <c r="Q819" i="1"/>
  <c r="W819" i="1" s="1"/>
  <c r="V818" i="1"/>
  <c r="S818" i="1"/>
  <c r="R818" i="1"/>
  <c r="U818" i="1" s="1"/>
  <c r="Q818" i="1"/>
  <c r="W818" i="1" s="1"/>
  <c r="W817" i="1"/>
  <c r="S817" i="1"/>
  <c r="R817" i="1"/>
  <c r="Q817" i="1"/>
  <c r="V816" i="1"/>
  <c r="S816" i="1"/>
  <c r="R816" i="1"/>
  <c r="U816" i="1" s="1"/>
  <c r="Q816" i="1"/>
  <c r="W816" i="1" s="1"/>
  <c r="S815" i="1"/>
  <c r="R815" i="1"/>
  <c r="Q815" i="1"/>
  <c r="W815" i="1" s="1"/>
  <c r="V814" i="1"/>
  <c r="S814" i="1"/>
  <c r="R814" i="1"/>
  <c r="U814" i="1" s="1"/>
  <c r="Q814" i="1"/>
  <c r="W814" i="1" s="1"/>
  <c r="W813" i="1"/>
  <c r="S813" i="1"/>
  <c r="R813" i="1"/>
  <c r="Q813" i="1"/>
  <c r="V812" i="1"/>
  <c r="S812" i="1"/>
  <c r="R812" i="1"/>
  <c r="U812" i="1" s="1"/>
  <c r="Q812" i="1"/>
  <c r="W812" i="1" s="1"/>
  <c r="S811" i="1"/>
  <c r="R811" i="1"/>
  <c r="Q811" i="1"/>
  <c r="W811" i="1" s="1"/>
  <c r="V810" i="1"/>
  <c r="S810" i="1"/>
  <c r="R810" i="1"/>
  <c r="U810" i="1" s="1"/>
  <c r="Q810" i="1"/>
  <c r="W810" i="1" s="1"/>
  <c r="W809" i="1"/>
  <c r="S809" i="1"/>
  <c r="R809" i="1"/>
  <c r="Q809" i="1"/>
  <c r="V808" i="1"/>
  <c r="S808" i="1"/>
  <c r="R808" i="1"/>
  <c r="U808" i="1" s="1"/>
  <c r="Q808" i="1"/>
  <c r="W808" i="1" s="1"/>
  <c r="S807" i="1"/>
  <c r="R807" i="1"/>
  <c r="Q807" i="1"/>
  <c r="W807" i="1" s="1"/>
  <c r="V806" i="1"/>
  <c r="S806" i="1"/>
  <c r="R806" i="1"/>
  <c r="U806" i="1" s="1"/>
  <c r="Q806" i="1"/>
  <c r="W806" i="1" s="1"/>
  <c r="W805" i="1"/>
  <c r="S805" i="1"/>
  <c r="R805" i="1"/>
  <c r="Q805" i="1"/>
  <c r="V804" i="1"/>
  <c r="S804" i="1"/>
  <c r="R804" i="1"/>
  <c r="U804" i="1" s="1"/>
  <c r="Q804" i="1"/>
  <c r="W804" i="1" s="1"/>
  <c r="S803" i="1"/>
  <c r="R803" i="1"/>
  <c r="Q803" i="1"/>
  <c r="W803" i="1" s="1"/>
  <c r="S802" i="1"/>
  <c r="R802" i="1"/>
  <c r="Q802" i="1"/>
  <c r="W802" i="1" s="1"/>
  <c r="V801" i="1"/>
  <c r="S801" i="1"/>
  <c r="R801" i="1"/>
  <c r="U801" i="1" s="1"/>
  <c r="Q801" i="1"/>
  <c r="W801" i="1" s="1"/>
  <c r="S800" i="1"/>
  <c r="R800" i="1"/>
  <c r="Q800" i="1"/>
  <c r="W800" i="1" s="1"/>
  <c r="V799" i="1"/>
  <c r="S799" i="1"/>
  <c r="R799" i="1"/>
  <c r="U799" i="1" s="1"/>
  <c r="Q799" i="1"/>
  <c r="W799" i="1" s="1"/>
  <c r="W798" i="1"/>
  <c r="S798" i="1"/>
  <c r="R798" i="1"/>
  <c r="Q798" i="1"/>
  <c r="V797" i="1"/>
  <c r="S797" i="1"/>
  <c r="R797" i="1"/>
  <c r="U797" i="1" s="1"/>
  <c r="Q797" i="1"/>
  <c r="W797" i="1" s="1"/>
  <c r="S796" i="1"/>
  <c r="R796" i="1"/>
  <c r="Q796" i="1"/>
  <c r="W796" i="1" s="1"/>
  <c r="V795" i="1"/>
  <c r="S795" i="1"/>
  <c r="R795" i="1"/>
  <c r="U795" i="1" s="1"/>
  <c r="Q795" i="1"/>
  <c r="W795" i="1" s="1"/>
  <c r="W794" i="1"/>
  <c r="S794" i="1"/>
  <c r="R794" i="1"/>
  <c r="Q794" i="1"/>
  <c r="V793" i="1"/>
  <c r="S793" i="1"/>
  <c r="R793" i="1"/>
  <c r="U793" i="1" s="1"/>
  <c r="Q793" i="1"/>
  <c r="W793" i="1" s="1"/>
  <c r="S792" i="1"/>
  <c r="R792" i="1"/>
  <c r="Q792" i="1"/>
  <c r="W792" i="1" s="1"/>
  <c r="V791" i="1"/>
  <c r="S791" i="1"/>
  <c r="R791" i="1"/>
  <c r="U791" i="1" s="1"/>
  <c r="Q791" i="1"/>
  <c r="W791" i="1" s="1"/>
  <c r="W790" i="1"/>
  <c r="S790" i="1"/>
  <c r="R790" i="1"/>
  <c r="Q790" i="1"/>
  <c r="V789" i="1"/>
  <c r="S789" i="1"/>
  <c r="R789" i="1"/>
  <c r="U789" i="1" s="1"/>
  <c r="Q789" i="1"/>
  <c r="W789" i="1" s="1"/>
  <c r="S788" i="1"/>
  <c r="R788" i="1"/>
  <c r="Q788" i="1"/>
  <c r="W788" i="1" s="1"/>
  <c r="V787" i="1"/>
  <c r="S787" i="1"/>
  <c r="R787" i="1"/>
  <c r="U787" i="1" s="1"/>
  <c r="Q787" i="1"/>
  <c r="W787" i="1" s="1"/>
  <c r="W786" i="1"/>
  <c r="S786" i="1"/>
  <c r="R786" i="1"/>
  <c r="Q786" i="1"/>
  <c r="V785" i="1"/>
  <c r="S785" i="1"/>
  <c r="R785" i="1"/>
  <c r="U785" i="1" s="1"/>
  <c r="Q785" i="1"/>
  <c r="W785" i="1" s="1"/>
  <c r="S784" i="1"/>
  <c r="R784" i="1"/>
  <c r="Q784" i="1"/>
  <c r="W784" i="1" s="1"/>
  <c r="V783" i="1"/>
  <c r="S783" i="1"/>
  <c r="R783" i="1"/>
  <c r="U783" i="1" s="1"/>
  <c r="Q783" i="1"/>
  <c r="W783" i="1" s="1"/>
  <c r="W782" i="1"/>
  <c r="S782" i="1"/>
  <c r="R782" i="1"/>
  <c r="Q782" i="1"/>
  <c r="V781" i="1"/>
  <c r="S781" i="1"/>
  <c r="R781" i="1"/>
  <c r="U781" i="1" s="1"/>
  <c r="Q781" i="1"/>
  <c r="W781" i="1" s="1"/>
  <c r="S780" i="1"/>
  <c r="R780" i="1"/>
  <c r="Q780" i="1"/>
  <c r="W780" i="1" s="1"/>
  <c r="V779" i="1"/>
  <c r="S779" i="1"/>
  <c r="R779" i="1"/>
  <c r="U779" i="1" s="1"/>
  <c r="Q779" i="1"/>
  <c r="W779" i="1" s="1"/>
  <c r="U778" i="1"/>
  <c r="S778" i="1"/>
  <c r="R778" i="1"/>
  <c r="Q778" i="1"/>
  <c r="W778" i="1" s="1"/>
  <c r="V777" i="1"/>
  <c r="S777" i="1"/>
  <c r="R777" i="1"/>
  <c r="U777" i="1" s="1"/>
  <c r="Q777" i="1"/>
  <c r="W777" i="1" s="1"/>
  <c r="U776" i="1"/>
  <c r="S776" i="1"/>
  <c r="R776" i="1"/>
  <c r="Q776" i="1"/>
  <c r="W776" i="1" s="1"/>
  <c r="V775" i="1"/>
  <c r="S775" i="1"/>
  <c r="R775" i="1"/>
  <c r="U775" i="1" s="1"/>
  <c r="Q775" i="1"/>
  <c r="W775" i="1" s="1"/>
  <c r="U774" i="1"/>
  <c r="S774" i="1"/>
  <c r="R774" i="1"/>
  <c r="Q774" i="1"/>
  <c r="W774" i="1" s="1"/>
  <c r="V773" i="1"/>
  <c r="S773" i="1"/>
  <c r="R773" i="1"/>
  <c r="U773" i="1" s="1"/>
  <c r="Q773" i="1"/>
  <c r="W773" i="1" s="1"/>
  <c r="U772" i="1"/>
  <c r="S772" i="1"/>
  <c r="R772" i="1"/>
  <c r="Q772" i="1"/>
  <c r="W772" i="1" s="1"/>
  <c r="V771" i="1"/>
  <c r="S771" i="1"/>
  <c r="R771" i="1"/>
  <c r="U771" i="1" s="1"/>
  <c r="Q771" i="1"/>
  <c r="W771" i="1" s="1"/>
  <c r="W770" i="1"/>
  <c r="S770" i="1"/>
  <c r="R770" i="1"/>
  <c r="Q770" i="1"/>
  <c r="V769" i="1"/>
  <c r="S769" i="1"/>
  <c r="R769" i="1"/>
  <c r="U769" i="1" s="1"/>
  <c r="Q769" i="1"/>
  <c r="W769" i="1" s="1"/>
  <c r="S768" i="1"/>
  <c r="R768" i="1"/>
  <c r="Q768" i="1"/>
  <c r="W768" i="1" s="1"/>
  <c r="V767" i="1"/>
  <c r="S767" i="1"/>
  <c r="R767" i="1"/>
  <c r="U767" i="1" s="1"/>
  <c r="Q767" i="1"/>
  <c r="W767" i="1" s="1"/>
  <c r="W766" i="1"/>
  <c r="S766" i="1"/>
  <c r="R766" i="1"/>
  <c r="Q766" i="1"/>
  <c r="V765" i="1"/>
  <c r="S765" i="1"/>
  <c r="R765" i="1"/>
  <c r="U765" i="1" s="1"/>
  <c r="Q765" i="1"/>
  <c r="W765" i="1" s="1"/>
  <c r="S764" i="1"/>
  <c r="R764" i="1"/>
  <c r="Q764" i="1"/>
  <c r="W764" i="1" s="1"/>
  <c r="V763" i="1"/>
  <c r="S763" i="1"/>
  <c r="R763" i="1"/>
  <c r="U763" i="1" s="1"/>
  <c r="Q763" i="1"/>
  <c r="W763" i="1" s="1"/>
  <c r="W762" i="1"/>
  <c r="S762" i="1"/>
  <c r="R762" i="1"/>
  <c r="Q762" i="1"/>
  <c r="V761" i="1"/>
  <c r="S761" i="1"/>
  <c r="R761" i="1"/>
  <c r="U761" i="1" s="1"/>
  <c r="Q761" i="1"/>
  <c r="W761" i="1" s="1"/>
  <c r="S760" i="1"/>
  <c r="R760" i="1"/>
  <c r="Q760" i="1"/>
  <c r="W760" i="1" s="1"/>
  <c r="V759" i="1"/>
  <c r="S759" i="1"/>
  <c r="R759" i="1"/>
  <c r="U759" i="1" s="1"/>
  <c r="Q759" i="1"/>
  <c r="W759" i="1" s="1"/>
  <c r="W758" i="1"/>
  <c r="S758" i="1"/>
  <c r="R758" i="1"/>
  <c r="Q758" i="1"/>
  <c r="V757" i="1"/>
  <c r="S757" i="1"/>
  <c r="R757" i="1"/>
  <c r="U757" i="1" s="1"/>
  <c r="Q757" i="1"/>
  <c r="W757" i="1" s="1"/>
  <c r="S756" i="1"/>
  <c r="R756" i="1"/>
  <c r="Q756" i="1"/>
  <c r="W756" i="1" s="1"/>
  <c r="V755" i="1"/>
  <c r="S755" i="1"/>
  <c r="R755" i="1"/>
  <c r="U755" i="1" s="1"/>
  <c r="Q755" i="1"/>
  <c r="W755" i="1" s="1"/>
  <c r="W754" i="1"/>
  <c r="S754" i="1"/>
  <c r="R754" i="1"/>
  <c r="Q754" i="1"/>
  <c r="V753" i="1"/>
  <c r="S753" i="1"/>
  <c r="R753" i="1"/>
  <c r="U753" i="1" s="1"/>
  <c r="Q753" i="1"/>
  <c r="W753" i="1" s="1"/>
  <c r="S752" i="1"/>
  <c r="R752" i="1"/>
  <c r="Q752" i="1"/>
  <c r="W752" i="1" s="1"/>
  <c r="V751" i="1"/>
  <c r="S751" i="1"/>
  <c r="R751" i="1"/>
  <c r="U751" i="1" s="1"/>
  <c r="Q751" i="1"/>
  <c r="W751" i="1" s="1"/>
  <c r="U750" i="1"/>
  <c r="S750" i="1"/>
  <c r="R750" i="1"/>
  <c r="Q750" i="1"/>
  <c r="W750" i="1" s="1"/>
  <c r="V749" i="1"/>
  <c r="S749" i="1"/>
  <c r="R749" i="1"/>
  <c r="U749" i="1" s="1"/>
  <c r="Q749" i="1"/>
  <c r="W749" i="1" s="1"/>
  <c r="W748" i="1"/>
  <c r="S748" i="1"/>
  <c r="R748" i="1"/>
  <c r="Q748" i="1"/>
  <c r="V747" i="1"/>
  <c r="S747" i="1"/>
  <c r="R747" i="1"/>
  <c r="U747" i="1" s="1"/>
  <c r="Q747" i="1"/>
  <c r="W747" i="1" s="1"/>
  <c r="S746" i="1"/>
  <c r="R746" i="1"/>
  <c r="Q746" i="1"/>
  <c r="W746" i="1" s="1"/>
  <c r="V745" i="1"/>
  <c r="S745" i="1"/>
  <c r="R745" i="1"/>
  <c r="U745" i="1" s="1"/>
  <c r="Q745" i="1"/>
  <c r="W745" i="1" s="1"/>
  <c r="W744" i="1"/>
  <c r="S744" i="1"/>
  <c r="R744" i="1"/>
  <c r="Q744" i="1"/>
  <c r="V743" i="1"/>
  <c r="S743" i="1"/>
  <c r="R743" i="1"/>
  <c r="U743" i="1" s="1"/>
  <c r="Q743" i="1"/>
  <c r="W743" i="1" s="1"/>
  <c r="S742" i="1"/>
  <c r="R742" i="1"/>
  <c r="Q742" i="1"/>
  <c r="W742" i="1" s="1"/>
  <c r="V741" i="1"/>
  <c r="S741" i="1"/>
  <c r="R741" i="1"/>
  <c r="U741" i="1" s="1"/>
  <c r="Q741" i="1"/>
  <c r="W741" i="1" s="1"/>
  <c r="W740" i="1"/>
  <c r="S740" i="1"/>
  <c r="R740" i="1"/>
  <c r="Q740" i="1"/>
  <c r="V739" i="1"/>
  <c r="S739" i="1"/>
  <c r="R739" i="1"/>
  <c r="U739" i="1" s="1"/>
  <c r="Q739" i="1"/>
  <c r="W739" i="1" s="1"/>
  <c r="S738" i="1"/>
  <c r="R738" i="1"/>
  <c r="Q738" i="1"/>
  <c r="W738" i="1" s="1"/>
  <c r="V737" i="1"/>
  <c r="S737" i="1"/>
  <c r="R737" i="1"/>
  <c r="U737" i="1" s="1"/>
  <c r="Q737" i="1"/>
  <c r="W737" i="1" s="1"/>
  <c r="W736" i="1"/>
  <c r="S736" i="1"/>
  <c r="R736" i="1"/>
  <c r="Q736" i="1"/>
  <c r="V735" i="1"/>
  <c r="S735" i="1"/>
  <c r="R735" i="1"/>
  <c r="U735" i="1" s="1"/>
  <c r="Q735" i="1"/>
  <c r="W735" i="1" s="1"/>
  <c r="U734" i="1"/>
  <c r="S734" i="1"/>
  <c r="R734" i="1"/>
  <c r="Q734" i="1"/>
  <c r="W734" i="1" s="1"/>
  <c r="V733" i="1"/>
  <c r="S733" i="1"/>
  <c r="R733" i="1"/>
  <c r="U733" i="1" s="1"/>
  <c r="Q733" i="1"/>
  <c r="W733" i="1" s="1"/>
  <c r="S732" i="1"/>
  <c r="R732" i="1"/>
  <c r="Q732" i="1"/>
  <c r="W732" i="1" s="1"/>
  <c r="V731" i="1"/>
  <c r="S731" i="1"/>
  <c r="R731" i="1"/>
  <c r="U731" i="1" s="1"/>
  <c r="Q731" i="1"/>
  <c r="W731" i="1" s="1"/>
  <c r="W730" i="1"/>
  <c r="S730" i="1"/>
  <c r="R730" i="1"/>
  <c r="Q730" i="1"/>
  <c r="V729" i="1"/>
  <c r="S729" i="1"/>
  <c r="R729" i="1"/>
  <c r="U729" i="1" s="1"/>
  <c r="Q729" i="1"/>
  <c r="W729" i="1" s="1"/>
  <c r="S728" i="1"/>
  <c r="R728" i="1"/>
  <c r="Q728" i="1"/>
  <c r="W728" i="1" s="1"/>
  <c r="V727" i="1"/>
  <c r="S727" i="1"/>
  <c r="R727" i="1"/>
  <c r="U727" i="1" s="1"/>
  <c r="Q727" i="1"/>
  <c r="W727" i="1" s="1"/>
  <c r="U726" i="1"/>
  <c r="S726" i="1"/>
  <c r="R726" i="1"/>
  <c r="Q726" i="1"/>
  <c r="W726" i="1" s="1"/>
  <c r="V725" i="1"/>
  <c r="S725" i="1"/>
  <c r="R725" i="1"/>
  <c r="U725" i="1" s="1"/>
  <c r="Q725" i="1"/>
  <c r="W725" i="1" s="1"/>
  <c r="S724" i="1"/>
  <c r="R724" i="1"/>
  <c r="Q724" i="1"/>
  <c r="W724" i="1" s="1"/>
  <c r="V723" i="1"/>
  <c r="S723" i="1"/>
  <c r="R723" i="1"/>
  <c r="U723" i="1" s="1"/>
  <c r="Q723" i="1"/>
  <c r="W723" i="1" s="1"/>
  <c r="W722" i="1"/>
  <c r="S722" i="1"/>
  <c r="R722" i="1"/>
  <c r="Q722" i="1"/>
  <c r="V721" i="1"/>
  <c r="S721" i="1"/>
  <c r="R721" i="1"/>
  <c r="U721" i="1" s="1"/>
  <c r="Q721" i="1"/>
  <c r="W721" i="1" s="1"/>
  <c r="S720" i="1"/>
  <c r="R720" i="1"/>
  <c r="Q720" i="1"/>
  <c r="W720" i="1" s="1"/>
  <c r="V719" i="1"/>
  <c r="S719" i="1"/>
  <c r="R719" i="1"/>
  <c r="U719" i="1" s="1"/>
  <c r="Q719" i="1"/>
  <c r="W719" i="1" s="1"/>
  <c r="W718" i="1"/>
  <c r="S718" i="1"/>
  <c r="R718" i="1"/>
  <c r="Q718" i="1"/>
  <c r="V717" i="1"/>
  <c r="S717" i="1"/>
  <c r="R717" i="1"/>
  <c r="U717" i="1" s="1"/>
  <c r="Q717" i="1"/>
  <c r="W717" i="1" s="1"/>
  <c r="S716" i="1"/>
  <c r="R716" i="1"/>
  <c r="Q716" i="1"/>
  <c r="W716" i="1" s="1"/>
  <c r="V715" i="1"/>
  <c r="S715" i="1"/>
  <c r="R715" i="1"/>
  <c r="U715" i="1" s="1"/>
  <c r="Q715" i="1"/>
  <c r="W715" i="1" s="1"/>
  <c r="U714" i="1"/>
  <c r="S714" i="1"/>
  <c r="R714" i="1"/>
  <c r="Q714" i="1"/>
  <c r="W714" i="1" s="1"/>
  <c r="V713" i="1"/>
  <c r="S713" i="1"/>
  <c r="R713" i="1"/>
  <c r="U713" i="1" s="1"/>
  <c r="Q713" i="1"/>
  <c r="W713" i="1" s="1"/>
  <c r="U712" i="1"/>
  <c r="S712" i="1"/>
  <c r="R712" i="1"/>
  <c r="Q712" i="1"/>
  <c r="W712" i="1" s="1"/>
  <c r="V711" i="1"/>
  <c r="S711" i="1"/>
  <c r="R711" i="1"/>
  <c r="U711" i="1" s="1"/>
  <c r="Q711" i="1"/>
  <c r="W711" i="1" s="1"/>
  <c r="U710" i="1"/>
  <c r="S710" i="1"/>
  <c r="R710" i="1"/>
  <c r="Q710" i="1"/>
  <c r="W710" i="1" s="1"/>
  <c r="V709" i="1"/>
  <c r="S709" i="1"/>
  <c r="R709" i="1"/>
  <c r="U709" i="1" s="1"/>
  <c r="Q709" i="1"/>
  <c r="W709" i="1" s="1"/>
  <c r="U708" i="1"/>
  <c r="S708" i="1"/>
  <c r="R708" i="1"/>
  <c r="Q708" i="1"/>
  <c r="W708" i="1" s="1"/>
  <c r="V707" i="1"/>
  <c r="S707" i="1"/>
  <c r="R707" i="1"/>
  <c r="U707" i="1" s="1"/>
  <c r="Q707" i="1"/>
  <c r="W707" i="1" s="1"/>
  <c r="W706" i="1"/>
  <c r="S706" i="1"/>
  <c r="R706" i="1"/>
  <c r="Q706" i="1"/>
  <c r="V705" i="1"/>
  <c r="S705" i="1"/>
  <c r="R705" i="1"/>
  <c r="U705" i="1" s="1"/>
  <c r="Q705" i="1"/>
  <c r="W705" i="1" s="1"/>
  <c r="S704" i="1"/>
  <c r="R704" i="1"/>
  <c r="Q704" i="1"/>
  <c r="W704" i="1" s="1"/>
  <c r="V703" i="1"/>
  <c r="S703" i="1"/>
  <c r="R703" i="1"/>
  <c r="U703" i="1" s="1"/>
  <c r="Q703" i="1"/>
  <c r="W703" i="1" s="1"/>
  <c r="W702" i="1"/>
  <c r="S702" i="1"/>
  <c r="R702" i="1"/>
  <c r="Q702" i="1"/>
  <c r="V701" i="1"/>
  <c r="S701" i="1"/>
  <c r="R701" i="1"/>
  <c r="U701" i="1" s="1"/>
  <c r="Q701" i="1"/>
  <c r="W701" i="1" s="1"/>
  <c r="U700" i="1"/>
  <c r="S700" i="1"/>
  <c r="R700" i="1"/>
  <c r="Q700" i="1"/>
  <c r="W700" i="1" s="1"/>
  <c r="V699" i="1"/>
  <c r="S699" i="1"/>
  <c r="R699" i="1"/>
  <c r="U699" i="1" s="1"/>
  <c r="Q699" i="1"/>
  <c r="W699" i="1" s="1"/>
  <c r="U698" i="1"/>
  <c r="S698" i="1"/>
  <c r="R698" i="1"/>
  <c r="Q698" i="1"/>
  <c r="W698" i="1" s="1"/>
  <c r="V697" i="1"/>
  <c r="S697" i="1"/>
  <c r="R697" i="1"/>
  <c r="U697" i="1" s="1"/>
  <c r="Q697" i="1"/>
  <c r="W697" i="1" s="1"/>
  <c r="S696" i="1"/>
  <c r="R696" i="1"/>
  <c r="Q696" i="1"/>
  <c r="W696" i="1" s="1"/>
  <c r="V695" i="1"/>
  <c r="S695" i="1"/>
  <c r="R695" i="1"/>
  <c r="U695" i="1" s="1"/>
  <c r="Q695" i="1"/>
  <c r="W695" i="1" s="1"/>
  <c r="U694" i="1"/>
  <c r="S694" i="1"/>
  <c r="R694" i="1"/>
  <c r="Q694" i="1"/>
  <c r="W694" i="1" s="1"/>
  <c r="V693" i="1"/>
  <c r="S693" i="1"/>
  <c r="R693" i="1"/>
  <c r="U693" i="1" s="1"/>
  <c r="Q693" i="1"/>
  <c r="W693" i="1" s="1"/>
  <c r="W692" i="1"/>
  <c r="S692" i="1"/>
  <c r="R692" i="1"/>
  <c r="Q692" i="1"/>
  <c r="V691" i="1"/>
  <c r="S691" i="1"/>
  <c r="R691" i="1"/>
  <c r="U691" i="1" s="1"/>
  <c r="Q691" i="1"/>
  <c r="W691" i="1" s="1"/>
  <c r="S690" i="1"/>
  <c r="R690" i="1"/>
  <c r="Q690" i="1"/>
  <c r="W690" i="1" s="1"/>
  <c r="V689" i="1"/>
  <c r="S689" i="1"/>
  <c r="R689" i="1"/>
  <c r="U689" i="1" s="1"/>
  <c r="Q689" i="1"/>
  <c r="W689" i="1" s="1"/>
  <c r="W688" i="1"/>
  <c r="S688" i="1"/>
  <c r="R688" i="1"/>
  <c r="Q688" i="1"/>
  <c r="V687" i="1"/>
  <c r="S687" i="1"/>
  <c r="R687" i="1"/>
  <c r="U687" i="1" s="1"/>
  <c r="Q687" i="1"/>
  <c r="W687" i="1" s="1"/>
  <c r="S686" i="1"/>
  <c r="R686" i="1"/>
  <c r="Q686" i="1"/>
  <c r="W686" i="1" s="1"/>
  <c r="V685" i="1"/>
  <c r="S685" i="1"/>
  <c r="R685" i="1"/>
  <c r="U685" i="1" s="1"/>
  <c r="Q685" i="1"/>
  <c r="W685" i="1" s="1"/>
  <c r="W684" i="1"/>
  <c r="S684" i="1"/>
  <c r="R684" i="1"/>
  <c r="Q684" i="1"/>
  <c r="V683" i="1"/>
  <c r="S683" i="1"/>
  <c r="R683" i="1"/>
  <c r="U683" i="1" s="1"/>
  <c r="Q683" i="1"/>
  <c r="W683" i="1" s="1"/>
  <c r="S682" i="1"/>
  <c r="R682" i="1"/>
  <c r="Q682" i="1"/>
  <c r="W682" i="1" s="1"/>
  <c r="V681" i="1"/>
  <c r="S681" i="1"/>
  <c r="R681" i="1"/>
  <c r="U681" i="1" s="1"/>
  <c r="Q681" i="1"/>
  <c r="W681" i="1" s="1"/>
  <c r="W680" i="1"/>
  <c r="S680" i="1"/>
  <c r="R680" i="1"/>
  <c r="Q680" i="1"/>
  <c r="V679" i="1"/>
  <c r="S679" i="1"/>
  <c r="R679" i="1"/>
  <c r="U679" i="1" s="1"/>
  <c r="Q679" i="1"/>
  <c r="W679" i="1" s="1"/>
  <c r="S678" i="1"/>
  <c r="R678" i="1"/>
  <c r="Q678" i="1"/>
  <c r="W678" i="1" s="1"/>
  <c r="V677" i="1"/>
  <c r="S677" i="1"/>
  <c r="R677" i="1"/>
  <c r="U677" i="1" s="1"/>
  <c r="Q677" i="1"/>
  <c r="W677" i="1" s="1"/>
  <c r="W676" i="1"/>
  <c r="S676" i="1"/>
  <c r="R676" i="1"/>
  <c r="Q676" i="1"/>
  <c r="V675" i="1"/>
  <c r="S675" i="1"/>
  <c r="R675" i="1"/>
  <c r="U675" i="1" s="1"/>
  <c r="Q675" i="1"/>
  <c r="W675" i="1" s="1"/>
  <c r="S674" i="1"/>
  <c r="R674" i="1"/>
  <c r="Q674" i="1"/>
  <c r="W674" i="1" s="1"/>
  <c r="V673" i="1"/>
  <c r="S673" i="1"/>
  <c r="R673" i="1"/>
  <c r="U673" i="1" s="1"/>
  <c r="Q673" i="1"/>
  <c r="W673" i="1" s="1"/>
  <c r="W672" i="1"/>
  <c r="S672" i="1"/>
  <c r="R672" i="1"/>
  <c r="Q672" i="1"/>
  <c r="V671" i="1"/>
  <c r="S671" i="1"/>
  <c r="R671" i="1"/>
  <c r="U671" i="1" s="1"/>
  <c r="Q671" i="1"/>
  <c r="W671" i="1" s="1"/>
  <c r="S670" i="1"/>
  <c r="R670" i="1"/>
  <c r="Q670" i="1"/>
  <c r="W670" i="1" s="1"/>
  <c r="V669" i="1"/>
  <c r="S669" i="1"/>
  <c r="R669" i="1"/>
  <c r="U669" i="1" s="1"/>
  <c r="Q669" i="1"/>
  <c r="W669" i="1" s="1"/>
  <c r="W668" i="1"/>
  <c r="S668" i="1"/>
  <c r="R668" i="1"/>
  <c r="Q668" i="1"/>
  <c r="V667" i="1"/>
  <c r="S667" i="1"/>
  <c r="R667" i="1"/>
  <c r="U667" i="1" s="1"/>
  <c r="Q667" i="1"/>
  <c r="W667" i="1" s="1"/>
  <c r="S666" i="1"/>
  <c r="R666" i="1"/>
  <c r="Q666" i="1"/>
  <c r="W666" i="1" s="1"/>
  <c r="V665" i="1"/>
  <c r="S665" i="1"/>
  <c r="R665" i="1"/>
  <c r="U665" i="1" s="1"/>
  <c r="Q665" i="1"/>
  <c r="W665" i="1" s="1"/>
  <c r="U664" i="1"/>
  <c r="S664" i="1"/>
  <c r="R664" i="1"/>
  <c r="Q664" i="1"/>
  <c r="W664" i="1" s="1"/>
  <c r="V663" i="1"/>
  <c r="S663" i="1"/>
  <c r="R663" i="1"/>
  <c r="U663" i="1" s="1"/>
  <c r="Q663" i="1"/>
  <c r="W663" i="1" s="1"/>
  <c r="U662" i="1"/>
  <c r="S662" i="1"/>
  <c r="R662" i="1"/>
  <c r="Q662" i="1"/>
  <c r="W662" i="1" s="1"/>
  <c r="V661" i="1"/>
  <c r="S661" i="1"/>
  <c r="R661" i="1"/>
  <c r="U661" i="1" s="1"/>
  <c r="Q661" i="1"/>
  <c r="W661" i="1" s="1"/>
  <c r="U660" i="1"/>
  <c r="S660" i="1"/>
  <c r="R660" i="1"/>
  <c r="Q660" i="1"/>
  <c r="W660" i="1" s="1"/>
  <c r="V659" i="1"/>
  <c r="S659" i="1"/>
  <c r="R659" i="1"/>
  <c r="U659" i="1" s="1"/>
  <c r="Q659" i="1"/>
  <c r="W659" i="1" s="1"/>
  <c r="U658" i="1"/>
  <c r="S658" i="1"/>
  <c r="R658" i="1"/>
  <c r="Q658" i="1"/>
  <c r="W658" i="1" s="1"/>
  <c r="V657" i="1"/>
  <c r="S657" i="1"/>
  <c r="R657" i="1"/>
  <c r="U657" i="1" s="1"/>
  <c r="Q657" i="1"/>
  <c r="W657" i="1" s="1"/>
  <c r="U656" i="1"/>
  <c r="S656" i="1"/>
  <c r="R656" i="1"/>
  <c r="Q656" i="1"/>
  <c r="W656" i="1" s="1"/>
  <c r="V655" i="1"/>
  <c r="S655" i="1"/>
  <c r="R655" i="1"/>
  <c r="U655" i="1" s="1"/>
  <c r="Q655" i="1"/>
  <c r="W655" i="1" s="1"/>
  <c r="U654" i="1"/>
  <c r="S654" i="1"/>
  <c r="R654" i="1"/>
  <c r="Q654" i="1"/>
  <c r="W654" i="1" s="1"/>
  <c r="V653" i="1"/>
  <c r="S653" i="1"/>
  <c r="R653" i="1"/>
  <c r="U653" i="1" s="1"/>
  <c r="Q653" i="1"/>
  <c r="W653" i="1" s="1"/>
  <c r="U652" i="1"/>
  <c r="S652" i="1"/>
  <c r="R652" i="1"/>
  <c r="Q652" i="1"/>
  <c r="W652" i="1" s="1"/>
  <c r="V651" i="1"/>
  <c r="S651" i="1"/>
  <c r="R651" i="1"/>
  <c r="U651" i="1" s="1"/>
  <c r="Q651" i="1"/>
  <c r="W651" i="1" s="1"/>
  <c r="U650" i="1"/>
  <c r="S650" i="1"/>
  <c r="R650" i="1"/>
  <c r="Q650" i="1"/>
  <c r="W650" i="1" s="1"/>
  <c r="V649" i="1"/>
  <c r="S649" i="1"/>
  <c r="R649" i="1"/>
  <c r="U649" i="1" s="1"/>
  <c r="Q649" i="1"/>
  <c r="W649" i="1" s="1"/>
  <c r="W648" i="1"/>
  <c r="S648" i="1"/>
  <c r="R648" i="1"/>
  <c r="Q648" i="1"/>
  <c r="V647" i="1"/>
  <c r="S647" i="1"/>
  <c r="R647" i="1"/>
  <c r="U647" i="1" s="1"/>
  <c r="Q647" i="1"/>
  <c r="W647" i="1" s="1"/>
  <c r="S646" i="1"/>
  <c r="R646" i="1"/>
  <c r="Q646" i="1"/>
  <c r="W646" i="1" s="1"/>
  <c r="V645" i="1"/>
  <c r="S645" i="1"/>
  <c r="R645" i="1"/>
  <c r="U645" i="1" s="1"/>
  <c r="Q645" i="1"/>
  <c r="W645" i="1" s="1"/>
  <c r="W644" i="1"/>
  <c r="S644" i="1"/>
  <c r="R644" i="1"/>
  <c r="Q644" i="1"/>
  <c r="V643" i="1"/>
  <c r="S643" i="1"/>
  <c r="R643" i="1"/>
  <c r="U643" i="1" s="1"/>
  <c r="Q643" i="1"/>
  <c r="W643" i="1" s="1"/>
  <c r="S642" i="1"/>
  <c r="R642" i="1"/>
  <c r="Q642" i="1"/>
  <c r="W642" i="1" s="1"/>
  <c r="V641" i="1"/>
  <c r="S641" i="1"/>
  <c r="R641" i="1"/>
  <c r="U641" i="1" s="1"/>
  <c r="Q641" i="1"/>
  <c r="W641" i="1" s="1"/>
  <c r="W640" i="1"/>
  <c r="S640" i="1"/>
  <c r="R640" i="1"/>
  <c r="Q640" i="1"/>
  <c r="V639" i="1"/>
  <c r="S639" i="1"/>
  <c r="R639" i="1"/>
  <c r="U639" i="1" s="1"/>
  <c r="Q639" i="1"/>
  <c r="W639" i="1" s="1"/>
  <c r="S638" i="1"/>
  <c r="R638" i="1"/>
  <c r="Q638" i="1"/>
  <c r="W638" i="1" s="1"/>
  <c r="V637" i="1"/>
  <c r="S637" i="1"/>
  <c r="R637" i="1"/>
  <c r="U637" i="1" s="1"/>
  <c r="Q637" i="1"/>
  <c r="W637" i="1" s="1"/>
  <c r="U636" i="1"/>
  <c r="S636" i="1"/>
  <c r="R636" i="1"/>
  <c r="Q636" i="1"/>
  <c r="W636" i="1" s="1"/>
  <c r="V635" i="1"/>
  <c r="S635" i="1"/>
  <c r="R635" i="1"/>
  <c r="U635" i="1" s="1"/>
  <c r="Q635" i="1"/>
  <c r="W635" i="1" s="1"/>
  <c r="W634" i="1"/>
  <c r="S634" i="1"/>
  <c r="R634" i="1"/>
  <c r="Q634" i="1"/>
  <c r="V633" i="1"/>
  <c r="S633" i="1"/>
  <c r="R633" i="1"/>
  <c r="U633" i="1" s="1"/>
  <c r="Q633" i="1"/>
  <c r="W633" i="1" s="1"/>
  <c r="S632" i="1"/>
  <c r="R632" i="1"/>
  <c r="Q632" i="1"/>
  <c r="W632" i="1" s="1"/>
  <c r="V631" i="1"/>
  <c r="S631" i="1"/>
  <c r="R631" i="1"/>
  <c r="U631" i="1" s="1"/>
  <c r="Q631" i="1"/>
  <c r="W631" i="1" s="1"/>
  <c r="W630" i="1"/>
  <c r="S630" i="1"/>
  <c r="R630" i="1"/>
  <c r="Q630" i="1"/>
  <c r="V629" i="1"/>
  <c r="S629" i="1"/>
  <c r="R629" i="1"/>
  <c r="U629" i="1" s="1"/>
  <c r="Q629" i="1"/>
  <c r="W629" i="1" s="1"/>
  <c r="S628" i="1"/>
  <c r="R628" i="1"/>
  <c r="Q628" i="1"/>
  <c r="W628" i="1" s="1"/>
  <c r="V627" i="1"/>
  <c r="S627" i="1"/>
  <c r="R627" i="1"/>
  <c r="U627" i="1" s="1"/>
  <c r="Q627" i="1"/>
  <c r="W627" i="1" s="1"/>
  <c r="W626" i="1"/>
  <c r="S626" i="1"/>
  <c r="R626" i="1"/>
  <c r="Q626" i="1"/>
  <c r="V625" i="1"/>
  <c r="S625" i="1"/>
  <c r="R625" i="1"/>
  <c r="U625" i="1" s="1"/>
  <c r="Q625" i="1"/>
  <c r="W625" i="1" s="1"/>
  <c r="S624" i="1"/>
  <c r="R624" i="1"/>
  <c r="Q624" i="1"/>
  <c r="W624" i="1" s="1"/>
  <c r="V623" i="1"/>
  <c r="S623" i="1"/>
  <c r="R623" i="1"/>
  <c r="U623" i="1" s="1"/>
  <c r="Q623" i="1"/>
  <c r="W623" i="1" s="1"/>
  <c r="W622" i="1"/>
  <c r="S622" i="1"/>
  <c r="R622" i="1"/>
  <c r="Q622" i="1"/>
  <c r="V621" i="1"/>
  <c r="S621" i="1"/>
  <c r="R621" i="1"/>
  <c r="U621" i="1" s="1"/>
  <c r="Q621" i="1"/>
  <c r="W621" i="1" s="1"/>
  <c r="S620" i="1"/>
  <c r="R620" i="1"/>
  <c r="Q620" i="1"/>
  <c r="W620" i="1" s="1"/>
  <c r="V619" i="1"/>
  <c r="S619" i="1"/>
  <c r="R619" i="1"/>
  <c r="U619" i="1" s="1"/>
  <c r="Q619" i="1"/>
  <c r="W619" i="1" s="1"/>
  <c r="W618" i="1"/>
  <c r="S618" i="1"/>
  <c r="R618" i="1"/>
  <c r="Q618" i="1"/>
  <c r="V617" i="1"/>
  <c r="S617" i="1"/>
  <c r="R617" i="1"/>
  <c r="U617" i="1" s="1"/>
  <c r="Q617" i="1"/>
  <c r="W617" i="1" s="1"/>
  <c r="U616" i="1"/>
  <c r="S616" i="1"/>
  <c r="R616" i="1"/>
  <c r="Q616" i="1"/>
  <c r="W616" i="1" s="1"/>
  <c r="V615" i="1"/>
  <c r="S615" i="1"/>
  <c r="R615" i="1"/>
  <c r="U615" i="1" s="1"/>
  <c r="Q615" i="1"/>
  <c r="W615" i="1" s="1"/>
  <c r="U614" i="1"/>
  <c r="S614" i="1"/>
  <c r="R614" i="1"/>
  <c r="Q614" i="1"/>
  <c r="W614" i="1" s="1"/>
  <c r="V613" i="1"/>
  <c r="S613" i="1"/>
  <c r="R613" i="1"/>
  <c r="U613" i="1" s="1"/>
  <c r="Q613" i="1"/>
  <c r="W613" i="1" s="1"/>
  <c r="U612" i="1"/>
  <c r="S612" i="1"/>
  <c r="R612" i="1"/>
  <c r="Q612" i="1"/>
  <c r="W612" i="1" s="1"/>
  <c r="V611" i="1"/>
  <c r="S611" i="1"/>
  <c r="R611" i="1"/>
  <c r="U611" i="1" s="1"/>
  <c r="Q611" i="1"/>
  <c r="W611" i="1" s="1"/>
  <c r="S610" i="1"/>
  <c r="R610" i="1"/>
  <c r="Q610" i="1"/>
  <c r="W610" i="1" s="1"/>
  <c r="V609" i="1"/>
  <c r="S609" i="1"/>
  <c r="R609" i="1"/>
  <c r="U609" i="1" s="1"/>
  <c r="Q609" i="1"/>
  <c r="W609" i="1" s="1"/>
  <c r="W608" i="1"/>
  <c r="S608" i="1"/>
  <c r="R608" i="1"/>
  <c r="Q608" i="1"/>
  <c r="V607" i="1"/>
  <c r="S607" i="1"/>
  <c r="R607" i="1"/>
  <c r="U607" i="1" s="1"/>
  <c r="Q607" i="1"/>
  <c r="W607" i="1" s="1"/>
  <c r="S606" i="1"/>
  <c r="R606" i="1"/>
  <c r="Q606" i="1"/>
  <c r="W606" i="1" s="1"/>
  <c r="V605" i="1"/>
  <c r="S605" i="1"/>
  <c r="R605" i="1"/>
  <c r="U605" i="1" s="1"/>
  <c r="Q605" i="1"/>
  <c r="W605" i="1" s="1"/>
  <c r="W604" i="1"/>
  <c r="S604" i="1"/>
  <c r="R604" i="1"/>
  <c r="Q604" i="1"/>
  <c r="V603" i="1"/>
  <c r="S603" i="1"/>
  <c r="R603" i="1"/>
  <c r="U603" i="1" s="1"/>
  <c r="Q603" i="1"/>
  <c r="W603" i="1" s="1"/>
  <c r="U602" i="1"/>
  <c r="S602" i="1"/>
  <c r="R602" i="1"/>
  <c r="Q602" i="1"/>
  <c r="W602" i="1" s="1"/>
  <c r="V601" i="1"/>
  <c r="S601" i="1"/>
  <c r="R601" i="1"/>
  <c r="U601" i="1" s="1"/>
  <c r="Q601" i="1"/>
  <c r="W601" i="1" s="1"/>
  <c r="S600" i="1"/>
  <c r="R600" i="1"/>
  <c r="Q600" i="1"/>
  <c r="W600" i="1" s="1"/>
  <c r="V599" i="1"/>
  <c r="S599" i="1"/>
  <c r="R599" i="1"/>
  <c r="U599" i="1" s="1"/>
  <c r="Q599" i="1"/>
  <c r="W599" i="1" s="1"/>
  <c r="W598" i="1"/>
  <c r="S598" i="1"/>
  <c r="R598" i="1"/>
  <c r="Q598" i="1"/>
  <c r="V597" i="1"/>
  <c r="S597" i="1"/>
  <c r="R597" i="1"/>
  <c r="U597" i="1" s="1"/>
  <c r="Q597" i="1"/>
  <c r="W597" i="1" s="1"/>
  <c r="S596" i="1"/>
  <c r="R596" i="1"/>
  <c r="Q596" i="1"/>
  <c r="W596" i="1" s="1"/>
  <c r="V595" i="1"/>
  <c r="S595" i="1"/>
  <c r="R595" i="1"/>
  <c r="U595" i="1" s="1"/>
  <c r="Q595" i="1"/>
  <c r="W595" i="1" s="1"/>
  <c r="W594" i="1"/>
  <c r="S594" i="1"/>
  <c r="R594" i="1"/>
  <c r="Q594" i="1"/>
  <c r="V593" i="1"/>
  <c r="S593" i="1"/>
  <c r="R593" i="1"/>
  <c r="U593" i="1" s="1"/>
  <c r="Q593" i="1"/>
  <c r="W593" i="1" s="1"/>
  <c r="S592" i="1"/>
  <c r="R592" i="1"/>
  <c r="Q592" i="1"/>
  <c r="W592" i="1" s="1"/>
  <c r="V591" i="1"/>
  <c r="S591" i="1"/>
  <c r="R591" i="1"/>
  <c r="U591" i="1" s="1"/>
  <c r="Q591" i="1"/>
  <c r="W591" i="1" s="1"/>
  <c r="W590" i="1"/>
  <c r="S590" i="1"/>
  <c r="R590" i="1"/>
  <c r="Q590" i="1"/>
  <c r="V589" i="1"/>
  <c r="S589" i="1"/>
  <c r="R589" i="1"/>
  <c r="U589" i="1" s="1"/>
  <c r="Q589" i="1"/>
  <c r="W589" i="1" s="1"/>
  <c r="S588" i="1"/>
  <c r="R588" i="1"/>
  <c r="Q588" i="1"/>
  <c r="W588" i="1" s="1"/>
  <c r="V587" i="1"/>
  <c r="S587" i="1"/>
  <c r="R587" i="1"/>
  <c r="U587" i="1" s="1"/>
  <c r="Q587" i="1"/>
  <c r="W587" i="1" s="1"/>
  <c r="W586" i="1"/>
  <c r="S586" i="1"/>
  <c r="R586" i="1"/>
  <c r="U586" i="1" s="1"/>
  <c r="Q586" i="1"/>
  <c r="U585" i="1"/>
  <c r="S585" i="1"/>
  <c r="R585" i="1"/>
  <c r="Q585" i="1"/>
  <c r="W585" i="1" s="1"/>
  <c r="V584" i="1"/>
  <c r="S584" i="1"/>
  <c r="R584" i="1"/>
  <c r="U584" i="1" s="1"/>
  <c r="Q584" i="1"/>
  <c r="W584" i="1" s="1"/>
  <c r="U583" i="1"/>
  <c r="S583" i="1"/>
  <c r="R583" i="1"/>
  <c r="Q583" i="1"/>
  <c r="W583" i="1" s="1"/>
  <c r="V582" i="1"/>
  <c r="S582" i="1"/>
  <c r="R582" i="1"/>
  <c r="U582" i="1" s="1"/>
  <c r="Q582" i="1"/>
  <c r="W582" i="1" s="1"/>
  <c r="U581" i="1"/>
  <c r="S581" i="1"/>
  <c r="R581" i="1"/>
  <c r="Q581" i="1"/>
  <c r="W581" i="1" s="1"/>
  <c r="V580" i="1"/>
  <c r="S580" i="1"/>
  <c r="R580" i="1"/>
  <c r="U580" i="1" s="1"/>
  <c r="Q580" i="1"/>
  <c r="W580" i="1" s="1"/>
  <c r="U579" i="1"/>
  <c r="S579" i="1"/>
  <c r="R579" i="1"/>
  <c r="Q579" i="1"/>
  <c r="W579" i="1" s="1"/>
  <c r="V578" i="1"/>
  <c r="S578" i="1"/>
  <c r="R578" i="1"/>
  <c r="U578" i="1" s="1"/>
  <c r="Q578" i="1"/>
  <c r="W578" i="1" s="1"/>
  <c r="U577" i="1"/>
  <c r="S577" i="1"/>
  <c r="R577" i="1"/>
  <c r="Q577" i="1"/>
  <c r="W577" i="1" s="1"/>
  <c r="V576" i="1"/>
  <c r="S576" i="1"/>
  <c r="R576" i="1"/>
  <c r="U576" i="1" s="1"/>
  <c r="Q576" i="1"/>
  <c r="W576" i="1" s="1"/>
  <c r="U575" i="1"/>
  <c r="S575" i="1"/>
  <c r="R575" i="1"/>
  <c r="Q575" i="1"/>
  <c r="W575" i="1" s="1"/>
  <c r="V574" i="1"/>
  <c r="S574" i="1"/>
  <c r="R574" i="1"/>
  <c r="U574" i="1" s="1"/>
  <c r="Q574" i="1"/>
  <c r="W574" i="1" s="1"/>
  <c r="U573" i="1"/>
  <c r="S573" i="1"/>
  <c r="R573" i="1"/>
  <c r="Q573" i="1"/>
  <c r="W573" i="1" s="1"/>
  <c r="V572" i="1"/>
  <c r="S572" i="1"/>
  <c r="R572" i="1"/>
  <c r="U572" i="1" s="1"/>
  <c r="Q572" i="1"/>
  <c r="W572" i="1" s="1"/>
  <c r="U571" i="1"/>
  <c r="S571" i="1"/>
  <c r="R571" i="1"/>
  <c r="Q571" i="1"/>
  <c r="W571" i="1" s="1"/>
  <c r="V570" i="1"/>
  <c r="S570" i="1"/>
  <c r="R570" i="1"/>
  <c r="U570" i="1" s="1"/>
  <c r="Q570" i="1"/>
  <c r="W570" i="1" s="1"/>
  <c r="U569" i="1"/>
  <c r="S569" i="1"/>
  <c r="R569" i="1"/>
  <c r="Q569" i="1"/>
  <c r="W569" i="1" s="1"/>
  <c r="V568" i="1"/>
  <c r="S568" i="1"/>
  <c r="R568" i="1"/>
  <c r="U568" i="1" s="1"/>
  <c r="Q568" i="1"/>
  <c r="W568" i="1" s="1"/>
  <c r="U567" i="1"/>
  <c r="S567" i="1"/>
  <c r="R567" i="1"/>
  <c r="Q567" i="1"/>
  <c r="W567" i="1" s="1"/>
  <c r="V566" i="1"/>
  <c r="S566" i="1"/>
  <c r="R566" i="1"/>
  <c r="U566" i="1" s="1"/>
  <c r="Q566" i="1"/>
  <c r="W566" i="1" s="1"/>
  <c r="U565" i="1"/>
  <c r="S565" i="1"/>
  <c r="R565" i="1"/>
  <c r="Q565" i="1"/>
  <c r="W565" i="1" s="1"/>
  <c r="V564" i="1"/>
  <c r="S564" i="1"/>
  <c r="R564" i="1"/>
  <c r="U564" i="1" s="1"/>
  <c r="Q564" i="1"/>
  <c r="W564" i="1" s="1"/>
  <c r="U563" i="1"/>
  <c r="S563" i="1"/>
  <c r="R563" i="1"/>
  <c r="Q563" i="1"/>
  <c r="W563" i="1" s="1"/>
  <c r="V562" i="1"/>
  <c r="S562" i="1"/>
  <c r="R562" i="1"/>
  <c r="U562" i="1" s="1"/>
  <c r="Q562" i="1"/>
  <c r="W562" i="1" s="1"/>
  <c r="U561" i="1"/>
  <c r="S561" i="1"/>
  <c r="R561" i="1"/>
  <c r="Q561" i="1"/>
  <c r="W561" i="1" s="1"/>
  <c r="V560" i="1"/>
  <c r="S560" i="1"/>
  <c r="R560" i="1"/>
  <c r="U560" i="1" s="1"/>
  <c r="Q560" i="1"/>
  <c r="W560" i="1" s="1"/>
  <c r="U559" i="1"/>
  <c r="S559" i="1"/>
  <c r="R559" i="1"/>
  <c r="Q559" i="1"/>
  <c r="W559" i="1" s="1"/>
  <c r="V558" i="1"/>
  <c r="S558" i="1"/>
  <c r="R558" i="1"/>
  <c r="U558" i="1" s="1"/>
  <c r="Q558" i="1"/>
  <c r="W558" i="1" s="1"/>
  <c r="U557" i="1"/>
  <c r="S557" i="1"/>
  <c r="R557" i="1"/>
  <c r="Q557" i="1"/>
  <c r="W557" i="1" s="1"/>
  <c r="V556" i="1"/>
  <c r="S556" i="1"/>
  <c r="R556" i="1"/>
  <c r="U556" i="1" s="1"/>
  <c r="Q556" i="1"/>
  <c r="W556" i="1" s="1"/>
  <c r="U555" i="1"/>
  <c r="S555" i="1"/>
  <c r="R555" i="1"/>
  <c r="Q555" i="1"/>
  <c r="W555" i="1" s="1"/>
  <c r="V554" i="1"/>
  <c r="S554" i="1"/>
  <c r="R554" i="1"/>
  <c r="U554" i="1" s="1"/>
  <c r="Q554" i="1"/>
  <c r="W554" i="1" s="1"/>
  <c r="U553" i="1"/>
  <c r="S553" i="1"/>
  <c r="R553" i="1"/>
  <c r="Q553" i="1"/>
  <c r="W553" i="1" s="1"/>
  <c r="V552" i="1"/>
  <c r="S552" i="1"/>
  <c r="R552" i="1"/>
  <c r="U552" i="1" s="1"/>
  <c r="Q552" i="1"/>
  <c r="W552" i="1" s="1"/>
  <c r="U551" i="1"/>
  <c r="S551" i="1"/>
  <c r="R551" i="1"/>
  <c r="Q551" i="1"/>
  <c r="W551" i="1" s="1"/>
  <c r="V550" i="1"/>
  <c r="S550" i="1"/>
  <c r="R550" i="1"/>
  <c r="U550" i="1" s="1"/>
  <c r="Q550" i="1"/>
  <c r="W550" i="1" s="1"/>
  <c r="U549" i="1"/>
  <c r="S549" i="1"/>
  <c r="R549" i="1"/>
  <c r="Q549" i="1"/>
  <c r="W549" i="1" s="1"/>
  <c r="V548" i="1"/>
  <c r="S548" i="1"/>
  <c r="R548" i="1"/>
  <c r="U548" i="1" s="1"/>
  <c r="Q548" i="1"/>
  <c r="W548" i="1" s="1"/>
  <c r="U547" i="1"/>
  <c r="S547" i="1"/>
  <c r="R547" i="1"/>
  <c r="Q547" i="1"/>
  <c r="W547" i="1" s="1"/>
  <c r="V546" i="1"/>
  <c r="S546" i="1"/>
  <c r="R546" i="1"/>
  <c r="U546" i="1" s="1"/>
  <c r="Q546" i="1"/>
  <c r="W546" i="1" s="1"/>
  <c r="U545" i="1"/>
  <c r="S545" i="1"/>
  <c r="R545" i="1"/>
  <c r="Q545" i="1"/>
  <c r="W545" i="1" s="1"/>
  <c r="V544" i="1"/>
  <c r="S544" i="1"/>
  <c r="R544" i="1"/>
  <c r="U544" i="1" s="1"/>
  <c r="Q544" i="1"/>
  <c r="W544" i="1" s="1"/>
  <c r="U543" i="1"/>
  <c r="S543" i="1"/>
  <c r="R543" i="1"/>
  <c r="Q543" i="1"/>
  <c r="W543" i="1" s="1"/>
  <c r="V542" i="1"/>
  <c r="S542" i="1"/>
  <c r="R542" i="1"/>
  <c r="U542" i="1" s="1"/>
  <c r="Q542" i="1"/>
  <c r="W542" i="1" s="1"/>
  <c r="U541" i="1"/>
  <c r="S541" i="1"/>
  <c r="R541" i="1"/>
  <c r="Q541" i="1"/>
  <c r="W541" i="1" s="1"/>
  <c r="V540" i="1"/>
  <c r="S540" i="1"/>
  <c r="R540" i="1"/>
  <c r="U540" i="1" s="1"/>
  <c r="Q540" i="1"/>
  <c r="W540" i="1" s="1"/>
  <c r="U539" i="1"/>
  <c r="S539" i="1"/>
  <c r="R539" i="1"/>
  <c r="Q539" i="1"/>
  <c r="W539" i="1" s="1"/>
  <c r="V538" i="1"/>
  <c r="S538" i="1"/>
  <c r="R538" i="1"/>
  <c r="U538" i="1" s="1"/>
  <c r="Q538" i="1"/>
  <c r="W538" i="1" s="1"/>
  <c r="U537" i="1"/>
  <c r="S537" i="1"/>
  <c r="R537" i="1"/>
  <c r="Q537" i="1"/>
  <c r="W537" i="1" s="1"/>
  <c r="V536" i="1"/>
  <c r="S536" i="1"/>
  <c r="R536" i="1"/>
  <c r="U536" i="1" s="1"/>
  <c r="Q536" i="1"/>
  <c r="W536" i="1" s="1"/>
  <c r="U535" i="1"/>
  <c r="S535" i="1"/>
  <c r="R535" i="1"/>
  <c r="Q535" i="1"/>
  <c r="W535" i="1" s="1"/>
  <c r="V534" i="1"/>
  <c r="S534" i="1"/>
  <c r="R534" i="1"/>
  <c r="U534" i="1" s="1"/>
  <c r="Q534" i="1"/>
  <c r="W534" i="1" s="1"/>
  <c r="U533" i="1"/>
  <c r="S533" i="1"/>
  <c r="R533" i="1"/>
  <c r="Q533" i="1"/>
  <c r="W533" i="1" s="1"/>
  <c r="V532" i="1"/>
  <c r="S532" i="1"/>
  <c r="R532" i="1"/>
  <c r="U532" i="1" s="1"/>
  <c r="Q532" i="1"/>
  <c r="W532" i="1" s="1"/>
  <c r="U531" i="1"/>
  <c r="S531" i="1"/>
  <c r="R531" i="1"/>
  <c r="Q531" i="1"/>
  <c r="W531" i="1" s="1"/>
  <c r="V530" i="1"/>
  <c r="S530" i="1"/>
  <c r="R530" i="1"/>
  <c r="U530" i="1" s="1"/>
  <c r="Q530" i="1"/>
  <c r="W530" i="1" s="1"/>
  <c r="U529" i="1"/>
  <c r="S529" i="1"/>
  <c r="R529" i="1"/>
  <c r="Q529" i="1"/>
  <c r="W529" i="1" s="1"/>
  <c r="V528" i="1"/>
  <c r="S528" i="1"/>
  <c r="R528" i="1"/>
  <c r="U528" i="1" s="1"/>
  <c r="Q528" i="1"/>
  <c r="W528" i="1" s="1"/>
  <c r="U527" i="1"/>
  <c r="S527" i="1"/>
  <c r="R527" i="1"/>
  <c r="Q527" i="1"/>
  <c r="W527" i="1" s="1"/>
  <c r="V526" i="1"/>
  <c r="S526" i="1"/>
  <c r="R526" i="1"/>
  <c r="U526" i="1" s="1"/>
  <c r="Q526" i="1"/>
  <c r="W526" i="1" s="1"/>
  <c r="U525" i="1"/>
  <c r="S525" i="1"/>
  <c r="R525" i="1"/>
  <c r="Q525" i="1"/>
  <c r="W525" i="1" s="1"/>
  <c r="V524" i="1"/>
  <c r="S524" i="1"/>
  <c r="R524" i="1"/>
  <c r="U524" i="1" s="1"/>
  <c r="Q524" i="1"/>
  <c r="W524" i="1" s="1"/>
  <c r="U523" i="1"/>
  <c r="S523" i="1"/>
  <c r="R523" i="1"/>
  <c r="Q523" i="1"/>
  <c r="W523" i="1" s="1"/>
  <c r="V522" i="1"/>
  <c r="S522" i="1"/>
  <c r="R522" i="1"/>
  <c r="U522" i="1" s="1"/>
  <c r="Q522" i="1"/>
  <c r="W522" i="1" s="1"/>
  <c r="U521" i="1"/>
  <c r="S521" i="1"/>
  <c r="R521" i="1"/>
  <c r="Q521" i="1"/>
  <c r="W521" i="1" s="1"/>
  <c r="V520" i="1"/>
  <c r="S520" i="1"/>
  <c r="R520" i="1"/>
  <c r="U520" i="1" s="1"/>
  <c r="Q520" i="1"/>
  <c r="W520" i="1" s="1"/>
  <c r="U519" i="1"/>
  <c r="S519" i="1"/>
  <c r="R519" i="1"/>
  <c r="Q519" i="1"/>
  <c r="W519" i="1" s="1"/>
  <c r="V518" i="1"/>
  <c r="S518" i="1"/>
  <c r="R518" i="1"/>
  <c r="U518" i="1" s="1"/>
  <c r="Q518" i="1"/>
  <c r="W518" i="1" s="1"/>
  <c r="U517" i="1"/>
  <c r="S517" i="1"/>
  <c r="R517" i="1"/>
  <c r="Q517" i="1"/>
  <c r="W517" i="1" s="1"/>
  <c r="V516" i="1"/>
  <c r="S516" i="1"/>
  <c r="R516" i="1"/>
  <c r="U516" i="1" s="1"/>
  <c r="Q516" i="1"/>
  <c r="W516" i="1" s="1"/>
  <c r="U515" i="1"/>
  <c r="S515" i="1"/>
  <c r="R515" i="1"/>
  <c r="Q515" i="1"/>
  <c r="W515" i="1" s="1"/>
  <c r="V514" i="1"/>
  <c r="S514" i="1"/>
  <c r="R514" i="1"/>
  <c r="U514" i="1" s="1"/>
  <c r="Q514" i="1"/>
  <c r="W514" i="1" s="1"/>
  <c r="U513" i="1"/>
  <c r="S513" i="1"/>
  <c r="R513" i="1"/>
  <c r="Q513" i="1"/>
  <c r="W513" i="1" s="1"/>
  <c r="V512" i="1"/>
  <c r="S512" i="1"/>
  <c r="R512" i="1"/>
  <c r="U512" i="1" s="1"/>
  <c r="Q512" i="1"/>
  <c r="W512" i="1" s="1"/>
  <c r="U511" i="1"/>
  <c r="S511" i="1"/>
  <c r="R511" i="1"/>
  <c r="Q511" i="1"/>
  <c r="W511" i="1" s="1"/>
  <c r="V510" i="1"/>
  <c r="S510" i="1"/>
  <c r="R510" i="1"/>
  <c r="U510" i="1" s="1"/>
  <c r="Q510" i="1"/>
  <c r="W510" i="1" s="1"/>
  <c r="U509" i="1"/>
  <c r="S509" i="1"/>
  <c r="R509" i="1"/>
  <c r="Q509" i="1"/>
  <c r="W509" i="1" s="1"/>
  <c r="V508" i="1"/>
  <c r="S508" i="1"/>
  <c r="R508" i="1"/>
  <c r="U508" i="1" s="1"/>
  <c r="Q508" i="1"/>
  <c r="W508" i="1" s="1"/>
  <c r="U507" i="1"/>
  <c r="S507" i="1"/>
  <c r="R507" i="1"/>
  <c r="Q507" i="1"/>
  <c r="W507" i="1" s="1"/>
  <c r="V506" i="1"/>
  <c r="S506" i="1"/>
  <c r="R506" i="1"/>
  <c r="U506" i="1" s="1"/>
  <c r="Q506" i="1"/>
  <c r="W506" i="1" s="1"/>
  <c r="U505" i="1"/>
  <c r="S505" i="1"/>
  <c r="R505" i="1"/>
  <c r="Q505" i="1"/>
  <c r="W505" i="1" s="1"/>
  <c r="V504" i="1"/>
  <c r="S504" i="1"/>
  <c r="R504" i="1"/>
  <c r="U504" i="1" s="1"/>
  <c r="Q504" i="1"/>
  <c r="W504" i="1" s="1"/>
  <c r="U503" i="1"/>
  <c r="S503" i="1"/>
  <c r="R503" i="1"/>
  <c r="Q503" i="1"/>
  <c r="W503" i="1" s="1"/>
  <c r="V502" i="1"/>
  <c r="S502" i="1"/>
  <c r="R502" i="1"/>
  <c r="U502" i="1" s="1"/>
  <c r="Q502" i="1"/>
  <c r="W502" i="1" s="1"/>
  <c r="U501" i="1"/>
  <c r="S501" i="1"/>
  <c r="R501" i="1"/>
  <c r="Q501" i="1"/>
  <c r="W501" i="1" s="1"/>
  <c r="V500" i="1"/>
  <c r="S500" i="1"/>
  <c r="R500" i="1"/>
  <c r="U500" i="1" s="1"/>
  <c r="Q500" i="1"/>
  <c r="W500" i="1" s="1"/>
  <c r="U499" i="1"/>
  <c r="S499" i="1"/>
  <c r="R499" i="1"/>
  <c r="Q499" i="1"/>
  <c r="W499" i="1" s="1"/>
  <c r="V498" i="1"/>
  <c r="S498" i="1"/>
  <c r="R498" i="1"/>
  <c r="U498" i="1" s="1"/>
  <c r="Q498" i="1"/>
  <c r="W498" i="1" s="1"/>
  <c r="U497" i="1"/>
  <c r="S497" i="1"/>
  <c r="R497" i="1"/>
  <c r="Q497" i="1"/>
  <c r="W497" i="1" s="1"/>
  <c r="V496" i="1"/>
  <c r="S496" i="1"/>
  <c r="R496" i="1"/>
  <c r="U496" i="1" s="1"/>
  <c r="Q496" i="1"/>
  <c r="W496" i="1" s="1"/>
  <c r="U495" i="1"/>
  <c r="S495" i="1"/>
  <c r="R495" i="1"/>
  <c r="Q495" i="1"/>
  <c r="W495" i="1" s="1"/>
  <c r="V494" i="1"/>
  <c r="S494" i="1"/>
  <c r="R494" i="1"/>
  <c r="U494" i="1" s="1"/>
  <c r="Q494" i="1"/>
  <c r="W494" i="1" s="1"/>
  <c r="U493" i="1"/>
  <c r="S493" i="1"/>
  <c r="R493" i="1"/>
  <c r="Q493" i="1"/>
  <c r="W493" i="1" s="1"/>
  <c r="V492" i="1"/>
  <c r="S492" i="1"/>
  <c r="R492" i="1"/>
  <c r="U492" i="1" s="1"/>
  <c r="Q492" i="1"/>
  <c r="W492" i="1" s="1"/>
  <c r="U491" i="1"/>
  <c r="S491" i="1"/>
  <c r="R491" i="1"/>
  <c r="Q491" i="1"/>
  <c r="W491" i="1" s="1"/>
  <c r="V490" i="1"/>
  <c r="S490" i="1"/>
  <c r="R490" i="1"/>
  <c r="U490" i="1" s="1"/>
  <c r="Q490" i="1"/>
  <c r="W490" i="1" s="1"/>
  <c r="U489" i="1"/>
  <c r="S489" i="1"/>
  <c r="R489" i="1"/>
  <c r="Q489" i="1"/>
  <c r="W489" i="1" s="1"/>
  <c r="V488" i="1"/>
  <c r="S488" i="1"/>
  <c r="R488" i="1"/>
  <c r="U488" i="1" s="1"/>
  <c r="Q488" i="1"/>
  <c r="W488" i="1" s="1"/>
  <c r="U487" i="1"/>
  <c r="S487" i="1"/>
  <c r="R487" i="1"/>
  <c r="Q487" i="1"/>
  <c r="W487" i="1" s="1"/>
  <c r="V486" i="1"/>
  <c r="S486" i="1"/>
  <c r="R486" i="1"/>
  <c r="U486" i="1" s="1"/>
  <c r="Q486" i="1"/>
  <c r="W486" i="1" s="1"/>
  <c r="U485" i="1"/>
  <c r="S485" i="1"/>
  <c r="R485" i="1"/>
  <c r="Q485" i="1"/>
  <c r="W485" i="1" s="1"/>
  <c r="V484" i="1"/>
  <c r="S484" i="1"/>
  <c r="R484" i="1"/>
  <c r="U484" i="1" s="1"/>
  <c r="Q484" i="1"/>
  <c r="W484" i="1" s="1"/>
  <c r="U483" i="1"/>
  <c r="S483" i="1"/>
  <c r="R483" i="1"/>
  <c r="Q483" i="1"/>
  <c r="W483" i="1" s="1"/>
  <c r="V482" i="1"/>
  <c r="S482" i="1"/>
  <c r="R482" i="1"/>
  <c r="U482" i="1" s="1"/>
  <c r="Q482" i="1"/>
  <c r="W482" i="1" s="1"/>
  <c r="U481" i="1"/>
  <c r="S481" i="1"/>
  <c r="R481" i="1"/>
  <c r="Q481" i="1"/>
  <c r="W481" i="1" s="1"/>
  <c r="V480" i="1"/>
  <c r="S480" i="1"/>
  <c r="R480" i="1"/>
  <c r="U480" i="1" s="1"/>
  <c r="Q480" i="1"/>
  <c r="W480" i="1" s="1"/>
  <c r="U479" i="1"/>
  <c r="S479" i="1"/>
  <c r="R479" i="1"/>
  <c r="Q479" i="1"/>
  <c r="W479" i="1" s="1"/>
  <c r="V478" i="1"/>
  <c r="S478" i="1"/>
  <c r="R478" i="1"/>
  <c r="U478" i="1" s="1"/>
  <c r="Q478" i="1"/>
  <c r="W478" i="1" s="1"/>
  <c r="U477" i="1"/>
  <c r="S477" i="1"/>
  <c r="R477" i="1"/>
  <c r="Q477" i="1"/>
  <c r="W477" i="1" s="1"/>
  <c r="V476" i="1"/>
  <c r="S476" i="1"/>
  <c r="R476" i="1"/>
  <c r="U476" i="1" s="1"/>
  <c r="Q476" i="1"/>
  <c r="W476" i="1" s="1"/>
  <c r="U475" i="1"/>
  <c r="S475" i="1"/>
  <c r="R475" i="1"/>
  <c r="Q475" i="1"/>
  <c r="W475" i="1" s="1"/>
  <c r="V474" i="1"/>
  <c r="S474" i="1"/>
  <c r="R474" i="1"/>
  <c r="U474" i="1" s="1"/>
  <c r="Q474" i="1"/>
  <c r="W474" i="1" s="1"/>
  <c r="U473" i="1"/>
  <c r="S473" i="1"/>
  <c r="R473" i="1"/>
  <c r="Q473" i="1"/>
  <c r="W473" i="1" s="1"/>
  <c r="V472" i="1"/>
  <c r="S472" i="1"/>
  <c r="R472" i="1"/>
  <c r="U472" i="1" s="1"/>
  <c r="Q472" i="1"/>
  <c r="W472" i="1" s="1"/>
  <c r="U471" i="1"/>
  <c r="S471" i="1"/>
  <c r="R471" i="1"/>
  <c r="Q471" i="1"/>
  <c r="W471" i="1" s="1"/>
  <c r="V470" i="1"/>
  <c r="S470" i="1"/>
  <c r="R470" i="1"/>
  <c r="U470" i="1" s="1"/>
  <c r="Q470" i="1"/>
  <c r="W470" i="1" s="1"/>
  <c r="U469" i="1"/>
  <c r="S469" i="1"/>
  <c r="R469" i="1"/>
  <c r="Q469" i="1"/>
  <c r="W469" i="1" s="1"/>
  <c r="V468" i="1"/>
  <c r="S468" i="1"/>
  <c r="R468" i="1"/>
  <c r="U468" i="1" s="1"/>
  <c r="Q468" i="1"/>
  <c r="W468" i="1" s="1"/>
  <c r="U467" i="1"/>
  <c r="S467" i="1"/>
  <c r="R467" i="1"/>
  <c r="Q467" i="1"/>
  <c r="W467" i="1" s="1"/>
  <c r="V466" i="1"/>
  <c r="S466" i="1"/>
  <c r="R466" i="1"/>
  <c r="U466" i="1" s="1"/>
  <c r="Q466" i="1"/>
  <c r="W466" i="1" s="1"/>
  <c r="U465" i="1"/>
  <c r="S465" i="1"/>
  <c r="R465" i="1"/>
  <c r="Q465" i="1"/>
  <c r="W465" i="1" s="1"/>
  <c r="V464" i="1"/>
  <c r="S464" i="1"/>
  <c r="R464" i="1"/>
  <c r="U464" i="1" s="1"/>
  <c r="Q464" i="1"/>
  <c r="W464" i="1" s="1"/>
  <c r="U463" i="1"/>
  <c r="S463" i="1"/>
  <c r="R463" i="1"/>
  <c r="Q463" i="1"/>
  <c r="W463" i="1" s="1"/>
  <c r="V462" i="1"/>
  <c r="S462" i="1"/>
  <c r="R462" i="1"/>
  <c r="U462" i="1" s="1"/>
  <c r="Q462" i="1"/>
  <c r="W462" i="1" s="1"/>
  <c r="U461" i="1"/>
  <c r="S461" i="1"/>
  <c r="R461" i="1"/>
  <c r="Q461" i="1"/>
  <c r="W461" i="1" s="1"/>
  <c r="V460" i="1"/>
  <c r="S460" i="1"/>
  <c r="R460" i="1"/>
  <c r="U460" i="1" s="1"/>
  <c r="Q460" i="1"/>
  <c r="W460" i="1" s="1"/>
  <c r="U459" i="1"/>
  <c r="S459" i="1"/>
  <c r="R459" i="1"/>
  <c r="Q459" i="1"/>
  <c r="W459" i="1" s="1"/>
  <c r="V458" i="1"/>
  <c r="S458" i="1"/>
  <c r="R458" i="1"/>
  <c r="U458" i="1" s="1"/>
  <c r="Q458" i="1"/>
  <c r="W458" i="1" s="1"/>
  <c r="U457" i="1"/>
  <c r="S457" i="1"/>
  <c r="R457" i="1"/>
  <c r="Q457" i="1"/>
  <c r="W457" i="1" s="1"/>
  <c r="V456" i="1"/>
  <c r="S456" i="1"/>
  <c r="R456" i="1"/>
  <c r="U456" i="1" s="1"/>
  <c r="Q456" i="1"/>
  <c r="W456" i="1" s="1"/>
  <c r="U455" i="1"/>
  <c r="S455" i="1"/>
  <c r="R455" i="1"/>
  <c r="Q455" i="1"/>
  <c r="W455" i="1" s="1"/>
  <c r="V454" i="1"/>
  <c r="S454" i="1"/>
  <c r="R454" i="1"/>
  <c r="U454" i="1" s="1"/>
  <c r="Q454" i="1"/>
  <c r="W454" i="1" s="1"/>
  <c r="U453" i="1"/>
  <c r="S453" i="1"/>
  <c r="R453" i="1"/>
  <c r="Q453" i="1"/>
  <c r="W453" i="1" s="1"/>
  <c r="V452" i="1"/>
  <c r="S452" i="1"/>
  <c r="R452" i="1"/>
  <c r="U452" i="1" s="1"/>
  <c r="Q452" i="1"/>
  <c r="W452" i="1" s="1"/>
  <c r="U451" i="1"/>
  <c r="S451" i="1"/>
  <c r="R451" i="1"/>
  <c r="Q451" i="1"/>
  <c r="W451" i="1" s="1"/>
  <c r="V450" i="1"/>
  <c r="S450" i="1"/>
  <c r="R450" i="1"/>
  <c r="U450" i="1" s="1"/>
  <c r="Q450" i="1"/>
  <c r="W450" i="1" s="1"/>
  <c r="U449" i="1"/>
  <c r="S449" i="1"/>
  <c r="R449" i="1"/>
  <c r="Q449" i="1"/>
  <c r="W449" i="1" s="1"/>
  <c r="V448" i="1"/>
  <c r="S448" i="1"/>
  <c r="R448" i="1"/>
  <c r="U448" i="1" s="1"/>
  <c r="Q448" i="1"/>
  <c r="W448" i="1" s="1"/>
  <c r="U447" i="1"/>
  <c r="S447" i="1"/>
  <c r="R447" i="1"/>
  <c r="Q447" i="1"/>
  <c r="W447" i="1" s="1"/>
  <c r="V446" i="1"/>
  <c r="S446" i="1"/>
  <c r="R446" i="1"/>
  <c r="U446" i="1" s="1"/>
  <c r="Q446" i="1"/>
  <c r="W446" i="1" s="1"/>
  <c r="U445" i="1"/>
  <c r="S445" i="1"/>
  <c r="R445" i="1"/>
  <c r="Q445" i="1"/>
  <c r="W445" i="1" s="1"/>
  <c r="V444" i="1"/>
  <c r="S444" i="1"/>
  <c r="R444" i="1"/>
  <c r="U444" i="1" s="1"/>
  <c r="Q444" i="1"/>
  <c r="W444" i="1" s="1"/>
  <c r="U443" i="1"/>
  <c r="S443" i="1"/>
  <c r="R443" i="1"/>
  <c r="Q443" i="1"/>
  <c r="W443" i="1" s="1"/>
  <c r="V442" i="1"/>
  <c r="S442" i="1"/>
  <c r="R442" i="1"/>
  <c r="U442" i="1" s="1"/>
  <c r="Q442" i="1"/>
  <c r="W442" i="1" s="1"/>
  <c r="U441" i="1"/>
  <c r="S441" i="1"/>
  <c r="R441" i="1"/>
  <c r="Q441" i="1"/>
  <c r="W441" i="1" s="1"/>
  <c r="V440" i="1"/>
  <c r="S440" i="1"/>
  <c r="R440" i="1"/>
  <c r="U440" i="1" s="1"/>
  <c r="Q440" i="1"/>
  <c r="W440" i="1" s="1"/>
  <c r="U439" i="1"/>
  <c r="S439" i="1"/>
  <c r="R439" i="1"/>
  <c r="Q439" i="1"/>
  <c r="W439" i="1" s="1"/>
  <c r="V438" i="1"/>
  <c r="S438" i="1"/>
  <c r="R438" i="1"/>
  <c r="U438" i="1" s="1"/>
  <c r="Q438" i="1"/>
  <c r="W438" i="1" s="1"/>
  <c r="U437" i="1"/>
  <c r="S437" i="1"/>
  <c r="R437" i="1"/>
  <c r="Q437" i="1"/>
  <c r="W437" i="1" s="1"/>
  <c r="V436" i="1"/>
  <c r="S436" i="1"/>
  <c r="R436" i="1"/>
  <c r="U436" i="1" s="1"/>
  <c r="Q436" i="1"/>
  <c r="W436" i="1" s="1"/>
  <c r="U435" i="1"/>
  <c r="S435" i="1"/>
  <c r="R435" i="1"/>
  <c r="Q435" i="1"/>
  <c r="W435" i="1" s="1"/>
  <c r="V434" i="1"/>
  <c r="S434" i="1"/>
  <c r="R434" i="1"/>
  <c r="U434" i="1" s="1"/>
  <c r="Q434" i="1"/>
  <c r="W434" i="1" s="1"/>
  <c r="U433" i="1"/>
  <c r="S433" i="1"/>
  <c r="R433" i="1"/>
  <c r="Q433" i="1"/>
  <c r="W433" i="1" s="1"/>
  <c r="V432" i="1"/>
  <c r="S432" i="1"/>
  <c r="R432" i="1"/>
  <c r="U432" i="1" s="1"/>
  <c r="Q432" i="1"/>
  <c r="W432" i="1" s="1"/>
  <c r="U431" i="1"/>
  <c r="S431" i="1"/>
  <c r="R431" i="1"/>
  <c r="Q431" i="1"/>
  <c r="W431" i="1" s="1"/>
  <c r="V430" i="1"/>
  <c r="S430" i="1"/>
  <c r="R430" i="1"/>
  <c r="U430" i="1" s="1"/>
  <c r="Q430" i="1"/>
  <c r="W430" i="1" s="1"/>
  <c r="U429" i="1"/>
  <c r="S429" i="1"/>
  <c r="R429" i="1"/>
  <c r="Q429" i="1"/>
  <c r="W429" i="1" s="1"/>
  <c r="V428" i="1"/>
  <c r="S428" i="1"/>
  <c r="R428" i="1"/>
  <c r="U428" i="1" s="1"/>
  <c r="Q428" i="1"/>
  <c r="W428" i="1" s="1"/>
  <c r="U427" i="1"/>
  <c r="S427" i="1"/>
  <c r="R427" i="1"/>
  <c r="Q427" i="1"/>
  <c r="W427" i="1" s="1"/>
  <c r="V426" i="1"/>
  <c r="S426" i="1"/>
  <c r="R426" i="1"/>
  <c r="U426" i="1" s="1"/>
  <c r="Q426" i="1"/>
  <c r="W426" i="1" s="1"/>
  <c r="U425" i="1"/>
  <c r="S425" i="1"/>
  <c r="R425" i="1"/>
  <c r="Q425" i="1"/>
  <c r="W425" i="1" s="1"/>
  <c r="V424" i="1"/>
  <c r="S424" i="1"/>
  <c r="R424" i="1"/>
  <c r="U424" i="1" s="1"/>
  <c r="Q424" i="1"/>
  <c r="W424" i="1" s="1"/>
  <c r="U423" i="1"/>
  <c r="S423" i="1"/>
  <c r="R423" i="1"/>
  <c r="Q423" i="1"/>
  <c r="W423" i="1" s="1"/>
  <c r="V422" i="1"/>
  <c r="S422" i="1"/>
  <c r="R422" i="1"/>
  <c r="U422" i="1" s="1"/>
  <c r="Q422" i="1"/>
  <c r="W422" i="1" s="1"/>
  <c r="U421" i="1"/>
  <c r="S421" i="1"/>
  <c r="R421" i="1"/>
  <c r="Q421" i="1"/>
  <c r="W421" i="1" s="1"/>
  <c r="V420" i="1"/>
  <c r="S420" i="1"/>
  <c r="R420" i="1"/>
  <c r="U420" i="1" s="1"/>
  <c r="Q420" i="1"/>
  <c r="W420" i="1" s="1"/>
  <c r="U419" i="1"/>
  <c r="S419" i="1"/>
  <c r="R419" i="1"/>
  <c r="Q419" i="1"/>
  <c r="W419" i="1" s="1"/>
  <c r="V418" i="1"/>
  <c r="S418" i="1"/>
  <c r="R418" i="1"/>
  <c r="U418" i="1" s="1"/>
  <c r="Q418" i="1"/>
  <c r="W418" i="1" s="1"/>
  <c r="U417" i="1"/>
  <c r="S417" i="1"/>
  <c r="R417" i="1"/>
  <c r="Q417" i="1"/>
  <c r="W417" i="1" s="1"/>
  <c r="V416" i="1"/>
  <c r="S416" i="1"/>
  <c r="R416" i="1"/>
  <c r="U416" i="1" s="1"/>
  <c r="Q416" i="1"/>
  <c r="W416" i="1" s="1"/>
  <c r="U415" i="1"/>
  <c r="S415" i="1"/>
  <c r="R415" i="1"/>
  <c r="Q415" i="1"/>
  <c r="W415" i="1" s="1"/>
  <c r="V414" i="1"/>
  <c r="S414" i="1"/>
  <c r="R414" i="1"/>
  <c r="U414" i="1" s="1"/>
  <c r="Q414" i="1"/>
  <c r="W414" i="1" s="1"/>
  <c r="U413" i="1"/>
  <c r="S413" i="1"/>
  <c r="R413" i="1"/>
  <c r="Q413" i="1"/>
  <c r="W413" i="1" s="1"/>
  <c r="V412" i="1"/>
  <c r="S412" i="1"/>
  <c r="R412" i="1"/>
  <c r="U412" i="1" s="1"/>
  <c r="Q412" i="1"/>
  <c r="W412" i="1" s="1"/>
  <c r="U411" i="1"/>
  <c r="S411" i="1"/>
  <c r="R411" i="1"/>
  <c r="Q411" i="1"/>
  <c r="W411" i="1" s="1"/>
  <c r="V410" i="1"/>
  <c r="S410" i="1"/>
  <c r="R410" i="1"/>
  <c r="U410" i="1" s="1"/>
  <c r="Q410" i="1"/>
  <c r="W410" i="1" s="1"/>
  <c r="U409" i="1"/>
  <c r="S409" i="1"/>
  <c r="R409" i="1"/>
  <c r="Q409" i="1"/>
  <c r="W409" i="1" s="1"/>
  <c r="V408" i="1"/>
  <c r="S408" i="1"/>
  <c r="R408" i="1"/>
  <c r="U408" i="1" s="1"/>
  <c r="Q408" i="1"/>
  <c r="W408" i="1" s="1"/>
  <c r="U407" i="1"/>
  <c r="S407" i="1"/>
  <c r="R407" i="1"/>
  <c r="Q407" i="1"/>
  <c r="W407" i="1" s="1"/>
  <c r="V406" i="1"/>
  <c r="S406" i="1"/>
  <c r="R406" i="1"/>
  <c r="U406" i="1" s="1"/>
  <c r="Q406" i="1"/>
  <c r="W406" i="1" s="1"/>
  <c r="U405" i="1"/>
  <c r="S405" i="1"/>
  <c r="R405" i="1"/>
  <c r="Q405" i="1"/>
  <c r="W405" i="1" s="1"/>
  <c r="V404" i="1"/>
  <c r="S404" i="1"/>
  <c r="R404" i="1"/>
  <c r="U404" i="1" s="1"/>
  <c r="Q404" i="1"/>
  <c r="W404" i="1" s="1"/>
  <c r="U403" i="1"/>
  <c r="S403" i="1"/>
  <c r="R403" i="1"/>
  <c r="Q403" i="1"/>
  <c r="W403" i="1" s="1"/>
  <c r="V402" i="1"/>
  <c r="S402" i="1"/>
  <c r="R402" i="1"/>
  <c r="U402" i="1" s="1"/>
  <c r="Q402" i="1"/>
  <c r="W402" i="1" s="1"/>
  <c r="U401" i="1"/>
  <c r="S401" i="1"/>
  <c r="R401" i="1"/>
  <c r="Q401" i="1"/>
  <c r="W401" i="1" s="1"/>
  <c r="V400" i="1"/>
  <c r="S400" i="1"/>
  <c r="R400" i="1"/>
  <c r="U400" i="1" s="1"/>
  <c r="Q400" i="1"/>
  <c r="W400" i="1" s="1"/>
  <c r="U399" i="1"/>
  <c r="S399" i="1"/>
  <c r="R399" i="1"/>
  <c r="Q399" i="1"/>
  <c r="W399" i="1" s="1"/>
  <c r="V398" i="1"/>
  <c r="S398" i="1"/>
  <c r="R398" i="1"/>
  <c r="U398" i="1" s="1"/>
  <c r="Q398" i="1"/>
  <c r="W398" i="1" s="1"/>
  <c r="U397" i="1"/>
  <c r="S397" i="1"/>
  <c r="R397" i="1"/>
  <c r="Q397" i="1"/>
  <c r="W397" i="1" s="1"/>
  <c r="V396" i="1"/>
  <c r="S396" i="1"/>
  <c r="R396" i="1"/>
  <c r="U396" i="1" s="1"/>
  <c r="Q396" i="1"/>
  <c r="W396" i="1" s="1"/>
  <c r="U395" i="1"/>
  <c r="S395" i="1"/>
  <c r="R395" i="1"/>
  <c r="Q395" i="1"/>
  <c r="W395" i="1" s="1"/>
  <c r="V394" i="1"/>
  <c r="S394" i="1"/>
  <c r="R394" i="1"/>
  <c r="U394" i="1" s="1"/>
  <c r="Q394" i="1"/>
  <c r="W394" i="1" s="1"/>
  <c r="U393" i="1"/>
  <c r="S393" i="1"/>
  <c r="R393" i="1"/>
  <c r="Q393" i="1"/>
  <c r="W393" i="1" s="1"/>
  <c r="V392" i="1"/>
  <c r="S392" i="1"/>
  <c r="R392" i="1"/>
  <c r="U392" i="1" s="1"/>
  <c r="Q392" i="1"/>
  <c r="W392" i="1" s="1"/>
  <c r="U391" i="1"/>
  <c r="S391" i="1"/>
  <c r="R391" i="1"/>
  <c r="Q391" i="1"/>
  <c r="W391" i="1" s="1"/>
  <c r="V390" i="1"/>
  <c r="S390" i="1"/>
  <c r="R390" i="1"/>
  <c r="U390" i="1" s="1"/>
  <c r="Q390" i="1"/>
  <c r="W390" i="1" s="1"/>
  <c r="U389" i="1"/>
  <c r="S389" i="1"/>
  <c r="R389" i="1"/>
  <c r="Q389" i="1"/>
  <c r="W389" i="1" s="1"/>
  <c r="V388" i="1"/>
  <c r="S388" i="1"/>
  <c r="R388" i="1"/>
  <c r="U388" i="1" s="1"/>
  <c r="Q388" i="1"/>
  <c r="W388" i="1" s="1"/>
  <c r="U387" i="1"/>
  <c r="S387" i="1"/>
  <c r="R387" i="1"/>
  <c r="Q387" i="1"/>
  <c r="W387" i="1" s="1"/>
  <c r="V386" i="1"/>
  <c r="S386" i="1"/>
  <c r="R386" i="1"/>
  <c r="U386" i="1" s="1"/>
  <c r="Q386" i="1"/>
  <c r="W386" i="1" s="1"/>
  <c r="U385" i="1"/>
  <c r="S385" i="1"/>
  <c r="R385" i="1"/>
  <c r="Q385" i="1"/>
  <c r="W385" i="1" s="1"/>
  <c r="V384" i="1"/>
  <c r="S384" i="1"/>
  <c r="R384" i="1"/>
  <c r="U384" i="1" s="1"/>
  <c r="Q384" i="1"/>
  <c r="W384" i="1" s="1"/>
  <c r="U383" i="1"/>
  <c r="S383" i="1"/>
  <c r="R383" i="1"/>
  <c r="Q383" i="1"/>
  <c r="W383" i="1" s="1"/>
  <c r="V382" i="1"/>
  <c r="S382" i="1"/>
  <c r="R382" i="1"/>
  <c r="U382" i="1" s="1"/>
  <c r="Q382" i="1"/>
  <c r="W382" i="1" s="1"/>
  <c r="U381" i="1"/>
  <c r="S381" i="1"/>
  <c r="R381" i="1"/>
  <c r="Q381" i="1"/>
  <c r="W381" i="1" s="1"/>
  <c r="V380" i="1"/>
  <c r="S380" i="1"/>
  <c r="R380" i="1"/>
  <c r="U380" i="1" s="1"/>
  <c r="Q380" i="1"/>
  <c r="W380" i="1" s="1"/>
  <c r="U379" i="1"/>
  <c r="S379" i="1"/>
  <c r="R379" i="1"/>
  <c r="Q379" i="1"/>
  <c r="W379" i="1" s="1"/>
  <c r="V378" i="1"/>
  <c r="S378" i="1"/>
  <c r="R378" i="1"/>
  <c r="U378" i="1" s="1"/>
  <c r="Q378" i="1"/>
  <c r="W378" i="1" s="1"/>
  <c r="U377" i="1"/>
  <c r="S377" i="1"/>
  <c r="R377" i="1"/>
  <c r="Q377" i="1"/>
  <c r="W377" i="1" s="1"/>
  <c r="V376" i="1"/>
  <c r="S376" i="1"/>
  <c r="R376" i="1"/>
  <c r="U376" i="1" s="1"/>
  <c r="Q376" i="1"/>
  <c r="W376" i="1" s="1"/>
  <c r="U375" i="1"/>
  <c r="S375" i="1"/>
  <c r="R375" i="1"/>
  <c r="Q375" i="1"/>
  <c r="W375" i="1" s="1"/>
  <c r="V374" i="1"/>
  <c r="S374" i="1"/>
  <c r="R374" i="1"/>
  <c r="U374" i="1" s="1"/>
  <c r="Q374" i="1"/>
  <c r="W374" i="1" s="1"/>
  <c r="U373" i="1"/>
  <c r="S373" i="1"/>
  <c r="R373" i="1"/>
  <c r="Q373" i="1"/>
  <c r="W373" i="1" s="1"/>
  <c r="V372" i="1"/>
  <c r="S372" i="1"/>
  <c r="R372" i="1"/>
  <c r="U372" i="1" s="1"/>
  <c r="Q372" i="1"/>
  <c r="W372" i="1" s="1"/>
  <c r="U371" i="1"/>
  <c r="S371" i="1"/>
  <c r="R371" i="1"/>
  <c r="Q371" i="1"/>
  <c r="W371" i="1" s="1"/>
  <c r="V370" i="1"/>
  <c r="S370" i="1"/>
  <c r="R370" i="1"/>
  <c r="U370" i="1" s="1"/>
  <c r="Q370" i="1"/>
  <c r="W370" i="1" s="1"/>
  <c r="U369" i="1"/>
  <c r="S369" i="1"/>
  <c r="R369" i="1"/>
  <c r="Q369" i="1"/>
  <c r="W369" i="1" s="1"/>
  <c r="V368" i="1"/>
  <c r="S368" i="1"/>
  <c r="R368" i="1"/>
  <c r="U368" i="1" s="1"/>
  <c r="Q368" i="1"/>
  <c r="W368" i="1" s="1"/>
  <c r="U367" i="1"/>
  <c r="S367" i="1"/>
  <c r="R367" i="1"/>
  <c r="Q367" i="1"/>
  <c r="W367" i="1" s="1"/>
  <c r="V366" i="1"/>
  <c r="S366" i="1"/>
  <c r="R366" i="1"/>
  <c r="U366" i="1" s="1"/>
  <c r="Q366" i="1"/>
  <c r="W366" i="1" s="1"/>
  <c r="U365" i="1"/>
  <c r="S365" i="1"/>
  <c r="R365" i="1"/>
  <c r="Q365" i="1"/>
  <c r="W365" i="1" s="1"/>
  <c r="V364" i="1"/>
  <c r="S364" i="1"/>
  <c r="R364" i="1"/>
  <c r="U364" i="1" s="1"/>
  <c r="Q364" i="1"/>
  <c r="W364" i="1" s="1"/>
  <c r="U363" i="1"/>
  <c r="S363" i="1"/>
  <c r="R363" i="1"/>
  <c r="Q363" i="1"/>
  <c r="W363" i="1" s="1"/>
  <c r="V362" i="1"/>
  <c r="S362" i="1"/>
  <c r="R362" i="1"/>
  <c r="U362" i="1" s="1"/>
  <c r="Q362" i="1"/>
  <c r="W362" i="1" s="1"/>
  <c r="U361" i="1"/>
  <c r="S361" i="1"/>
  <c r="R361" i="1"/>
  <c r="Q361" i="1"/>
  <c r="W361" i="1" s="1"/>
  <c r="V360" i="1"/>
  <c r="S360" i="1"/>
  <c r="R360" i="1"/>
  <c r="U360" i="1" s="1"/>
  <c r="Q360" i="1"/>
  <c r="W360" i="1" s="1"/>
  <c r="U359" i="1"/>
  <c r="S359" i="1"/>
  <c r="R359" i="1"/>
  <c r="Q359" i="1"/>
  <c r="W359" i="1" s="1"/>
  <c r="V358" i="1"/>
  <c r="S358" i="1"/>
  <c r="R358" i="1"/>
  <c r="U358" i="1" s="1"/>
  <c r="Q358" i="1"/>
  <c r="W358" i="1" s="1"/>
  <c r="U357" i="1"/>
  <c r="S357" i="1"/>
  <c r="R357" i="1"/>
  <c r="Q357" i="1"/>
  <c r="W357" i="1" s="1"/>
  <c r="V356" i="1"/>
  <c r="S356" i="1"/>
  <c r="R356" i="1"/>
  <c r="U356" i="1" s="1"/>
  <c r="Q356" i="1"/>
  <c r="W356" i="1" s="1"/>
  <c r="U355" i="1"/>
  <c r="S355" i="1"/>
  <c r="R355" i="1"/>
  <c r="Q355" i="1"/>
  <c r="W355" i="1" s="1"/>
  <c r="V354" i="1"/>
  <c r="S354" i="1"/>
  <c r="R354" i="1"/>
  <c r="U354" i="1" s="1"/>
  <c r="Q354" i="1"/>
  <c r="W354" i="1" s="1"/>
  <c r="U353" i="1"/>
  <c r="S353" i="1"/>
  <c r="R353" i="1"/>
  <c r="Q353" i="1"/>
  <c r="W353" i="1" s="1"/>
  <c r="V352" i="1"/>
  <c r="S352" i="1"/>
  <c r="R352" i="1"/>
  <c r="U352" i="1" s="1"/>
  <c r="Q352" i="1"/>
  <c r="W352" i="1" s="1"/>
  <c r="U351" i="1"/>
  <c r="S351" i="1"/>
  <c r="R351" i="1"/>
  <c r="Q351" i="1"/>
  <c r="W351" i="1" s="1"/>
  <c r="V350" i="1"/>
  <c r="S350" i="1"/>
  <c r="R350" i="1"/>
  <c r="U350" i="1" s="1"/>
  <c r="Q350" i="1"/>
  <c r="W350" i="1" s="1"/>
  <c r="U349" i="1"/>
  <c r="S349" i="1"/>
  <c r="R349" i="1"/>
  <c r="Q349" i="1"/>
  <c r="W349" i="1" s="1"/>
  <c r="V348" i="1"/>
  <c r="S348" i="1"/>
  <c r="R348" i="1"/>
  <c r="U348" i="1" s="1"/>
  <c r="Q348" i="1"/>
  <c r="W348" i="1" s="1"/>
  <c r="U347" i="1"/>
  <c r="S347" i="1"/>
  <c r="R347" i="1"/>
  <c r="Q347" i="1"/>
  <c r="W347" i="1" s="1"/>
  <c r="V346" i="1"/>
  <c r="S346" i="1"/>
  <c r="R346" i="1"/>
  <c r="U346" i="1" s="1"/>
  <c r="Q346" i="1"/>
  <c r="W346" i="1" s="1"/>
  <c r="U345" i="1"/>
  <c r="S345" i="1"/>
  <c r="R345" i="1"/>
  <c r="Q345" i="1"/>
  <c r="W345" i="1" s="1"/>
  <c r="V344" i="1"/>
  <c r="S344" i="1"/>
  <c r="R344" i="1"/>
  <c r="U344" i="1" s="1"/>
  <c r="Q344" i="1"/>
  <c r="W344" i="1" s="1"/>
  <c r="U343" i="1"/>
  <c r="S343" i="1"/>
  <c r="R343" i="1"/>
  <c r="Q343" i="1"/>
  <c r="W343" i="1" s="1"/>
  <c r="V342" i="1"/>
  <c r="S342" i="1"/>
  <c r="R342" i="1"/>
  <c r="U342" i="1" s="1"/>
  <c r="Q342" i="1"/>
  <c r="W342" i="1" s="1"/>
  <c r="U341" i="1"/>
  <c r="S341" i="1"/>
  <c r="R341" i="1"/>
  <c r="Q341" i="1"/>
  <c r="W341" i="1" s="1"/>
  <c r="V340" i="1"/>
  <c r="S340" i="1"/>
  <c r="R340" i="1"/>
  <c r="U340" i="1" s="1"/>
  <c r="Q340" i="1"/>
  <c r="W340" i="1" s="1"/>
  <c r="U339" i="1"/>
  <c r="S339" i="1"/>
  <c r="R339" i="1"/>
  <c r="Q339" i="1"/>
  <c r="W339" i="1" s="1"/>
  <c r="V338" i="1"/>
  <c r="S338" i="1"/>
  <c r="R338" i="1"/>
  <c r="U338" i="1" s="1"/>
  <c r="Q338" i="1"/>
  <c r="W338" i="1" s="1"/>
  <c r="U337" i="1"/>
  <c r="S337" i="1"/>
  <c r="R337" i="1"/>
  <c r="Q337" i="1"/>
  <c r="W337" i="1" s="1"/>
  <c r="V336" i="1"/>
  <c r="S336" i="1"/>
  <c r="R336" i="1"/>
  <c r="U336" i="1" s="1"/>
  <c r="Q336" i="1"/>
  <c r="W336" i="1" s="1"/>
  <c r="U335" i="1"/>
  <c r="S335" i="1"/>
  <c r="R335" i="1"/>
  <c r="Q335" i="1"/>
  <c r="W335" i="1" s="1"/>
  <c r="V334" i="1"/>
  <c r="S334" i="1"/>
  <c r="R334" i="1"/>
  <c r="U334" i="1" s="1"/>
  <c r="Q334" i="1"/>
  <c r="W334" i="1" s="1"/>
  <c r="U333" i="1"/>
  <c r="S333" i="1"/>
  <c r="R333" i="1"/>
  <c r="Q333" i="1"/>
  <c r="W333" i="1" s="1"/>
  <c r="V332" i="1"/>
  <c r="S332" i="1"/>
  <c r="R332" i="1"/>
  <c r="U332" i="1" s="1"/>
  <c r="Q332" i="1"/>
  <c r="W332" i="1" s="1"/>
  <c r="U331" i="1"/>
  <c r="S331" i="1"/>
  <c r="R331" i="1"/>
  <c r="Q331" i="1"/>
  <c r="W331" i="1" s="1"/>
  <c r="V330" i="1"/>
  <c r="S330" i="1"/>
  <c r="R330" i="1"/>
  <c r="U330" i="1" s="1"/>
  <c r="Q330" i="1"/>
  <c r="W330" i="1" s="1"/>
  <c r="U329" i="1"/>
  <c r="S329" i="1"/>
  <c r="R329" i="1"/>
  <c r="Q329" i="1"/>
  <c r="W329" i="1" s="1"/>
  <c r="V328" i="1"/>
  <c r="S328" i="1"/>
  <c r="R328" i="1"/>
  <c r="U328" i="1" s="1"/>
  <c r="Q328" i="1"/>
  <c r="W328" i="1" s="1"/>
  <c r="U327" i="1"/>
  <c r="S327" i="1"/>
  <c r="R327" i="1"/>
  <c r="Q327" i="1"/>
  <c r="W327" i="1" s="1"/>
  <c r="V326" i="1"/>
  <c r="S326" i="1"/>
  <c r="R326" i="1"/>
  <c r="U326" i="1" s="1"/>
  <c r="Q326" i="1"/>
  <c r="W326" i="1" s="1"/>
  <c r="U325" i="1"/>
  <c r="S325" i="1"/>
  <c r="R325" i="1"/>
  <c r="Q325" i="1"/>
  <c r="W325" i="1" s="1"/>
  <c r="V324" i="1"/>
  <c r="S324" i="1"/>
  <c r="R324" i="1"/>
  <c r="U324" i="1" s="1"/>
  <c r="Q324" i="1"/>
  <c r="W324" i="1" s="1"/>
  <c r="U323" i="1"/>
  <c r="S323" i="1"/>
  <c r="R323" i="1"/>
  <c r="Q323" i="1"/>
  <c r="W323" i="1" s="1"/>
  <c r="V322" i="1"/>
  <c r="S322" i="1"/>
  <c r="R322" i="1"/>
  <c r="U322" i="1" s="1"/>
  <c r="Q322" i="1"/>
  <c r="W322" i="1" s="1"/>
  <c r="U321" i="1"/>
  <c r="S321" i="1"/>
  <c r="R321" i="1"/>
  <c r="Q321" i="1"/>
  <c r="W321" i="1" s="1"/>
  <c r="V320" i="1"/>
  <c r="S320" i="1"/>
  <c r="R320" i="1"/>
  <c r="U320" i="1" s="1"/>
  <c r="Q320" i="1"/>
  <c r="W320" i="1" s="1"/>
  <c r="U319" i="1"/>
  <c r="S319" i="1"/>
  <c r="R319" i="1"/>
  <c r="Q319" i="1"/>
  <c r="W319" i="1" s="1"/>
  <c r="V318" i="1"/>
  <c r="S318" i="1"/>
  <c r="R318" i="1"/>
  <c r="U318" i="1" s="1"/>
  <c r="Q318" i="1"/>
  <c r="W318" i="1" s="1"/>
  <c r="U317" i="1"/>
  <c r="S317" i="1"/>
  <c r="R317" i="1"/>
  <c r="Q317" i="1"/>
  <c r="W317" i="1" s="1"/>
  <c r="V316" i="1"/>
  <c r="S316" i="1"/>
  <c r="R316" i="1"/>
  <c r="U316" i="1" s="1"/>
  <c r="Q316" i="1"/>
  <c r="W316" i="1" s="1"/>
  <c r="U315" i="1"/>
  <c r="S315" i="1"/>
  <c r="R315" i="1"/>
  <c r="Q315" i="1"/>
  <c r="W315" i="1" s="1"/>
  <c r="V314" i="1"/>
  <c r="S314" i="1"/>
  <c r="R314" i="1"/>
  <c r="U314" i="1" s="1"/>
  <c r="Q314" i="1"/>
  <c r="W314" i="1" s="1"/>
  <c r="U313" i="1"/>
  <c r="S313" i="1"/>
  <c r="R313" i="1"/>
  <c r="Q313" i="1"/>
  <c r="W313" i="1" s="1"/>
  <c r="V312" i="1"/>
  <c r="S312" i="1"/>
  <c r="R312" i="1"/>
  <c r="U312" i="1" s="1"/>
  <c r="Q312" i="1"/>
  <c r="W312" i="1" s="1"/>
  <c r="U311" i="1"/>
  <c r="S311" i="1"/>
  <c r="R311" i="1"/>
  <c r="Q311" i="1"/>
  <c r="W311" i="1" s="1"/>
  <c r="V310" i="1"/>
  <c r="S310" i="1"/>
  <c r="R310" i="1"/>
  <c r="U310" i="1" s="1"/>
  <c r="Q310" i="1"/>
  <c r="W310" i="1" s="1"/>
  <c r="U309" i="1"/>
  <c r="S309" i="1"/>
  <c r="R309" i="1"/>
  <c r="Q309" i="1"/>
  <c r="W309" i="1" s="1"/>
  <c r="V308" i="1"/>
  <c r="S308" i="1"/>
  <c r="R308" i="1"/>
  <c r="U308" i="1" s="1"/>
  <c r="Q308" i="1"/>
  <c r="W308" i="1" s="1"/>
  <c r="U307" i="1"/>
  <c r="S307" i="1"/>
  <c r="R307" i="1"/>
  <c r="Q307" i="1"/>
  <c r="W307" i="1" s="1"/>
  <c r="V306" i="1"/>
  <c r="S306" i="1"/>
  <c r="R306" i="1"/>
  <c r="U306" i="1" s="1"/>
  <c r="Q306" i="1"/>
  <c r="W306" i="1" s="1"/>
  <c r="U305" i="1"/>
  <c r="S305" i="1"/>
  <c r="R305" i="1"/>
  <c r="Q305" i="1"/>
  <c r="W305" i="1" s="1"/>
  <c r="V304" i="1"/>
  <c r="S304" i="1"/>
  <c r="R304" i="1"/>
  <c r="U304" i="1" s="1"/>
  <c r="Q304" i="1"/>
  <c r="W304" i="1" s="1"/>
  <c r="U303" i="1"/>
  <c r="S303" i="1"/>
  <c r="R303" i="1"/>
  <c r="Q303" i="1"/>
  <c r="W303" i="1" s="1"/>
  <c r="V302" i="1"/>
  <c r="S302" i="1"/>
  <c r="R302" i="1"/>
  <c r="U302" i="1" s="1"/>
  <c r="Q302" i="1"/>
  <c r="W302" i="1" s="1"/>
  <c r="U301" i="1"/>
  <c r="S301" i="1"/>
  <c r="R301" i="1"/>
  <c r="Q301" i="1"/>
  <c r="W301" i="1" s="1"/>
  <c r="V300" i="1"/>
  <c r="S300" i="1"/>
  <c r="R300" i="1"/>
  <c r="U300" i="1" s="1"/>
  <c r="Q300" i="1"/>
  <c r="W300" i="1" s="1"/>
  <c r="U299" i="1"/>
  <c r="S299" i="1"/>
  <c r="R299" i="1"/>
  <c r="Q299" i="1"/>
  <c r="W299" i="1" s="1"/>
  <c r="V298" i="1"/>
  <c r="S298" i="1"/>
  <c r="R298" i="1"/>
  <c r="U298" i="1" s="1"/>
  <c r="Q298" i="1"/>
  <c r="W298" i="1" s="1"/>
  <c r="U297" i="1"/>
  <c r="S297" i="1"/>
  <c r="R297" i="1"/>
  <c r="Q297" i="1"/>
  <c r="W297" i="1" s="1"/>
  <c r="V296" i="1"/>
  <c r="S296" i="1"/>
  <c r="R296" i="1"/>
  <c r="U296" i="1" s="1"/>
  <c r="Q296" i="1"/>
  <c r="W296" i="1" s="1"/>
  <c r="U295" i="1"/>
  <c r="S295" i="1"/>
  <c r="R295" i="1"/>
  <c r="Q295" i="1"/>
  <c r="W295" i="1" s="1"/>
  <c r="V294" i="1"/>
  <c r="S294" i="1"/>
  <c r="R294" i="1"/>
  <c r="U294" i="1" s="1"/>
  <c r="Q294" i="1"/>
  <c r="W294" i="1" s="1"/>
  <c r="U293" i="1"/>
  <c r="S293" i="1"/>
  <c r="R293" i="1"/>
  <c r="Q293" i="1"/>
  <c r="W293" i="1" s="1"/>
  <c r="V292" i="1"/>
  <c r="S292" i="1"/>
  <c r="R292" i="1"/>
  <c r="U292" i="1" s="1"/>
  <c r="Q292" i="1"/>
  <c r="W292" i="1" s="1"/>
  <c r="U291" i="1"/>
  <c r="S291" i="1"/>
  <c r="R291" i="1"/>
  <c r="Q291" i="1"/>
  <c r="W291" i="1" s="1"/>
  <c r="V290" i="1"/>
  <c r="S290" i="1"/>
  <c r="R290" i="1"/>
  <c r="U290" i="1" s="1"/>
  <c r="Q290" i="1"/>
  <c r="W290" i="1" s="1"/>
  <c r="S289" i="1"/>
  <c r="V289" i="1" s="1"/>
  <c r="R289" i="1"/>
  <c r="Q289" i="1"/>
  <c r="W289" i="1" s="1"/>
  <c r="V288" i="1"/>
  <c r="S288" i="1"/>
  <c r="R288" i="1"/>
  <c r="U288" i="1" s="1"/>
  <c r="Q288" i="1"/>
  <c r="W288" i="1" s="1"/>
  <c r="S287" i="1"/>
  <c r="V287" i="1" s="1"/>
  <c r="R287" i="1"/>
  <c r="Q287" i="1"/>
  <c r="W287" i="1" s="1"/>
  <c r="V286" i="1"/>
  <c r="S286" i="1"/>
  <c r="R286" i="1"/>
  <c r="U286" i="1" s="1"/>
  <c r="Q286" i="1"/>
  <c r="W286" i="1" s="1"/>
  <c r="U285" i="1"/>
  <c r="S285" i="1"/>
  <c r="V285" i="1" s="1"/>
  <c r="R285" i="1"/>
  <c r="Q285" i="1"/>
  <c r="W285" i="1" s="1"/>
  <c r="V284" i="1"/>
  <c r="S284" i="1"/>
  <c r="R284" i="1"/>
  <c r="U284" i="1" s="1"/>
  <c r="Q284" i="1"/>
  <c r="W284" i="1" s="1"/>
  <c r="S283" i="1"/>
  <c r="V283" i="1" s="1"/>
  <c r="R283" i="1"/>
  <c r="Q283" i="1"/>
  <c r="W283" i="1" s="1"/>
  <c r="V282" i="1"/>
  <c r="S282" i="1"/>
  <c r="R282" i="1"/>
  <c r="U282" i="1" s="1"/>
  <c r="Q282" i="1"/>
  <c r="W282" i="1" s="1"/>
  <c r="S281" i="1"/>
  <c r="V281" i="1" s="1"/>
  <c r="R281" i="1"/>
  <c r="Q281" i="1"/>
  <c r="W281" i="1" s="1"/>
  <c r="V280" i="1"/>
  <c r="S280" i="1"/>
  <c r="R280" i="1"/>
  <c r="U280" i="1" s="1"/>
  <c r="Q280" i="1"/>
  <c r="W280" i="1" s="1"/>
  <c r="S279" i="1"/>
  <c r="V279" i="1" s="1"/>
  <c r="R279" i="1"/>
  <c r="Q279" i="1"/>
  <c r="W279" i="1" s="1"/>
  <c r="V278" i="1"/>
  <c r="S278" i="1"/>
  <c r="R278" i="1"/>
  <c r="U278" i="1" s="1"/>
  <c r="Q278" i="1"/>
  <c r="W278" i="1" s="1"/>
  <c r="S277" i="1"/>
  <c r="V277" i="1" s="1"/>
  <c r="R277" i="1"/>
  <c r="Q277" i="1"/>
  <c r="W277" i="1" s="1"/>
  <c r="V276" i="1"/>
  <c r="S276" i="1"/>
  <c r="R276" i="1"/>
  <c r="U276" i="1" s="1"/>
  <c r="Q276" i="1"/>
  <c r="W276" i="1" s="1"/>
  <c r="S275" i="1"/>
  <c r="V275" i="1" s="1"/>
  <c r="R275" i="1"/>
  <c r="Q275" i="1"/>
  <c r="W275" i="1" s="1"/>
  <c r="V274" i="1"/>
  <c r="S274" i="1"/>
  <c r="R274" i="1"/>
  <c r="U274" i="1" s="1"/>
  <c r="Q274" i="1"/>
  <c r="W274" i="1" s="1"/>
  <c r="S273" i="1"/>
  <c r="V273" i="1" s="1"/>
  <c r="R273" i="1"/>
  <c r="Q273" i="1"/>
  <c r="W273" i="1" s="1"/>
  <c r="V272" i="1"/>
  <c r="S272" i="1"/>
  <c r="R272" i="1"/>
  <c r="U272" i="1" s="1"/>
  <c r="Q272" i="1"/>
  <c r="W272" i="1" s="1"/>
  <c r="S271" i="1"/>
  <c r="V271" i="1" s="1"/>
  <c r="R271" i="1"/>
  <c r="Q271" i="1"/>
  <c r="W271" i="1" s="1"/>
  <c r="V270" i="1"/>
  <c r="S270" i="1"/>
  <c r="R270" i="1"/>
  <c r="U270" i="1" s="1"/>
  <c r="Q270" i="1"/>
  <c r="W270" i="1" s="1"/>
  <c r="S269" i="1"/>
  <c r="V269" i="1" s="1"/>
  <c r="R269" i="1"/>
  <c r="Q269" i="1"/>
  <c r="W269" i="1" s="1"/>
  <c r="V268" i="1"/>
  <c r="S268" i="1"/>
  <c r="R268" i="1"/>
  <c r="U268" i="1" s="1"/>
  <c r="Q268" i="1"/>
  <c r="W268" i="1" s="1"/>
  <c r="S267" i="1"/>
  <c r="V267" i="1" s="1"/>
  <c r="R267" i="1"/>
  <c r="Q267" i="1"/>
  <c r="W267" i="1" s="1"/>
  <c r="V266" i="1"/>
  <c r="S266" i="1"/>
  <c r="R266" i="1"/>
  <c r="U266" i="1" s="1"/>
  <c r="Q266" i="1"/>
  <c r="W266" i="1" s="1"/>
  <c r="S265" i="1"/>
  <c r="V265" i="1" s="1"/>
  <c r="R265" i="1"/>
  <c r="Q265" i="1"/>
  <c r="W265" i="1" s="1"/>
  <c r="V264" i="1"/>
  <c r="S264" i="1"/>
  <c r="R264" i="1"/>
  <c r="U264" i="1" s="1"/>
  <c r="Q264" i="1"/>
  <c r="W264" i="1" s="1"/>
  <c r="S263" i="1"/>
  <c r="V263" i="1" s="1"/>
  <c r="R263" i="1"/>
  <c r="Q263" i="1"/>
  <c r="W263" i="1" s="1"/>
  <c r="V262" i="1"/>
  <c r="S262" i="1"/>
  <c r="R262" i="1"/>
  <c r="U262" i="1" s="1"/>
  <c r="Q262" i="1"/>
  <c r="W262" i="1" s="1"/>
  <c r="S261" i="1"/>
  <c r="V261" i="1" s="1"/>
  <c r="R261" i="1"/>
  <c r="Q261" i="1"/>
  <c r="W261" i="1" s="1"/>
  <c r="V260" i="1"/>
  <c r="S260" i="1"/>
  <c r="R260" i="1"/>
  <c r="U260" i="1" s="1"/>
  <c r="Q260" i="1"/>
  <c r="W260" i="1" s="1"/>
  <c r="S259" i="1"/>
  <c r="V259" i="1" s="1"/>
  <c r="R259" i="1"/>
  <c r="Q259" i="1"/>
  <c r="W259" i="1" s="1"/>
  <c r="V258" i="1"/>
  <c r="S258" i="1"/>
  <c r="R258" i="1"/>
  <c r="U258" i="1" s="1"/>
  <c r="Q258" i="1"/>
  <c r="W258" i="1" s="1"/>
  <c r="S257" i="1"/>
  <c r="V257" i="1" s="1"/>
  <c r="R257" i="1"/>
  <c r="Q257" i="1"/>
  <c r="W257" i="1" s="1"/>
  <c r="V256" i="1"/>
  <c r="S256" i="1"/>
  <c r="R256" i="1"/>
  <c r="U256" i="1" s="1"/>
  <c r="Q256" i="1"/>
  <c r="W256" i="1" s="1"/>
  <c r="S255" i="1"/>
  <c r="V255" i="1" s="1"/>
  <c r="R255" i="1"/>
  <c r="Q255" i="1"/>
  <c r="W255" i="1" s="1"/>
  <c r="V254" i="1"/>
  <c r="S254" i="1"/>
  <c r="R254" i="1"/>
  <c r="U254" i="1" s="1"/>
  <c r="Q254" i="1"/>
  <c r="W254" i="1" s="1"/>
  <c r="S253" i="1"/>
  <c r="V253" i="1" s="1"/>
  <c r="R253" i="1"/>
  <c r="Q253" i="1"/>
  <c r="W253" i="1" s="1"/>
  <c r="V252" i="1"/>
  <c r="S252" i="1"/>
  <c r="R252" i="1"/>
  <c r="U252" i="1" s="1"/>
  <c r="Q252" i="1"/>
  <c r="W252" i="1" s="1"/>
  <c r="S251" i="1"/>
  <c r="V251" i="1" s="1"/>
  <c r="R251" i="1"/>
  <c r="Q251" i="1"/>
  <c r="W251" i="1" s="1"/>
  <c r="V250" i="1"/>
  <c r="S250" i="1"/>
  <c r="R250" i="1"/>
  <c r="U250" i="1" s="1"/>
  <c r="Q250" i="1"/>
  <c r="W250" i="1" s="1"/>
  <c r="S249" i="1"/>
  <c r="V249" i="1" s="1"/>
  <c r="R249" i="1"/>
  <c r="Q249" i="1"/>
  <c r="W249" i="1" s="1"/>
  <c r="V248" i="1"/>
  <c r="S248" i="1"/>
  <c r="R248" i="1"/>
  <c r="U248" i="1" s="1"/>
  <c r="Q248" i="1"/>
  <c r="W248" i="1" s="1"/>
  <c r="S247" i="1"/>
  <c r="V247" i="1" s="1"/>
  <c r="R247" i="1"/>
  <c r="Q247" i="1"/>
  <c r="W247" i="1" s="1"/>
  <c r="V246" i="1"/>
  <c r="S246" i="1"/>
  <c r="R246" i="1"/>
  <c r="U246" i="1" s="1"/>
  <c r="Q246" i="1"/>
  <c r="W246" i="1" s="1"/>
  <c r="S245" i="1"/>
  <c r="V245" i="1" s="1"/>
  <c r="R245" i="1"/>
  <c r="Q245" i="1"/>
  <c r="W245" i="1" s="1"/>
  <c r="V244" i="1"/>
  <c r="S244" i="1"/>
  <c r="R244" i="1"/>
  <c r="U244" i="1" s="1"/>
  <c r="Q244" i="1"/>
  <c r="W244" i="1" s="1"/>
  <c r="S243" i="1"/>
  <c r="V243" i="1" s="1"/>
  <c r="R243" i="1"/>
  <c r="Q243" i="1"/>
  <c r="W243" i="1" s="1"/>
  <c r="V242" i="1"/>
  <c r="S242" i="1"/>
  <c r="R242" i="1"/>
  <c r="U242" i="1" s="1"/>
  <c r="Q242" i="1"/>
  <c r="W242" i="1" s="1"/>
  <c r="S241" i="1"/>
  <c r="V241" i="1" s="1"/>
  <c r="R241" i="1"/>
  <c r="Q241" i="1"/>
  <c r="W241" i="1" s="1"/>
  <c r="V240" i="1"/>
  <c r="S240" i="1"/>
  <c r="R240" i="1"/>
  <c r="U240" i="1" s="1"/>
  <c r="Q240" i="1"/>
  <c r="W240" i="1" s="1"/>
  <c r="S239" i="1"/>
  <c r="V239" i="1" s="1"/>
  <c r="R239" i="1"/>
  <c r="Q239" i="1"/>
  <c r="W239" i="1" s="1"/>
  <c r="V238" i="1"/>
  <c r="S238" i="1"/>
  <c r="R238" i="1"/>
  <c r="U238" i="1" s="1"/>
  <c r="Q238" i="1"/>
  <c r="W238" i="1" s="1"/>
  <c r="U237" i="1"/>
  <c r="S237" i="1"/>
  <c r="V237" i="1" s="1"/>
  <c r="R237" i="1"/>
  <c r="Q237" i="1"/>
  <c r="W237" i="1" s="1"/>
  <c r="V236" i="1"/>
  <c r="S236" i="1"/>
  <c r="R236" i="1"/>
  <c r="U236" i="1" s="1"/>
  <c r="Q236" i="1"/>
  <c r="W236" i="1" s="1"/>
  <c r="S235" i="1"/>
  <c r="V235" i="1" s="1"/>
  <c r="R235" i="1"/>
  <c r="Q235" i="1"/>
  <c r="W235" i="1" s="1"/>
  <c r="V234" i="1"/>
  <c r="S234" i="1"/>
  <c r="R234" i="1"/>
  <c r="U234" i="1" s="1"/>
  <c r="Q234" i="1"/>
  <c r="W234" i="1" s="1"/>
  <c r="S233" i="1"/>
  <c r="V233" i="1" s="1"/>
  <c r="R233" i="1"/>
  <c r="Q233" i="1"/>
  <c r="W233" i="1" s="1"/>
  <c r="V232" i="1"/>
  <c r="S232" i="1"/>
  <c r="R232" i="1"/>
  <c r="U232" i="1" s="1"/>
  <c r="Q232" i="1"/>
  <c r="W232" i="1" s="1"/>
  <c r="U231" i="1"/>
  <c r="S231" i="1"/>
  <c r="V231" i="1" s="1"/>
  <c r="R231" i="1"/>
  <c r="Q231" i="1"/>
  <c r="W231" i="1" s="1"/>
  <c r="V230" i="1"/>
  <c r="S230" i="1"/>
  <c r="R230" i="1"/>
  <c r="U230" i="1" s="1"/>
  <c r="Q230" i="1"/>
  <c r="W230" i="1" s="1"/>
  <c r="S229" i="1"/>
  <c r="V229" i="1" s="1"/>
  <c r="R229" i="1"/>
  <c r="Q229" i="1"/>
  <c r="W229" i="1" s="1"/>
  <c r="V228" i="1"/>
  <c r="S228" i="1"/>
  <c r="R228" i="1"/>
  <c r="U228" i="1" s="1"/>
  <c r="Q228" i="1"/>
  <c r="W228" i="1" s="1"/>
  <c r="S227" i="1"/>
  <c r="V227" i="1" s="1"/>
  <c r="R227" i="1"/>
  <c r="Q227" i="1"/>
  <c r="W227" i="1" s="1"/>
  <c r="V226" i="1"/>
  <c r="S226" i="1"/>
  <c r="R226" i="1"/>
  <c r="U226" i="1" s="1"/>
  <c r="Q226" i="1"/>
  <c r="W226" i="1" s="1"/>
  <c r="S225" i="1"/>
  <c r="V225" i="1" s="1"/>
  <c r="R225" i="1"/>
  <c r="Q225" i="1"/>
  <c r="W225" i="1" s="1"/>
  <c r="V224" i="1"/>
  <c r="S224" i="1"/>
  <c r="R224" i="1"/>
  <c r="U224" i="1" s="1"/>
  <c r="Q224" i="1"/>
  <c r="W224" i="1" s="1"/>
  <c r="S223" i="1"/>
  <c r="V223" i="1" s="1"/>
  <c r="R223" i="1"/>
  <c r="Q223" i="1"/>
  <c r="W223" i="1" s="1"/>
  <c r="V222" i="1"/>
  <c r="S222" i="1"/>
  <c r="R222" i="1"/>
  <c r="U222" i="1" s="1"/>
  <c r="Q222" i="1"/>
  <c r="W222" i="1" s="1"/>
  <c r="S221" i="1"/>
  <c r="V221" i="1" s="1"/>
  <c r="R221" i="1"/>
  <c r="Q221" i="1"/>
  <c r="W221" i="1" s="1"/>
  <c r="V220" i="1"/>
  <c r="S220" i="1"/>
  <c r="R220" i="1"/>
  <c r="U220" i="1" s="1"/>
  <c r="Q220" i="1"/>
  <c r="W220" i="1" s="1"/>
  <c r="S219" i="1"/>
  <c r="V219" i="1" s="1"/>
  <c r="R219" i="1"/>
  <c r="Q219" i="1"/>
  <c r="W219" i="1" s="1"/>
  <c r="V218" i="1"/>
  <c r="S218" i="1"/>
  <c r="R218" i="1"/>
  <c r="U218" i="1" s="1"/>
  <c r="Q218" i="1"/>
  <c r="W218" i="1" s="1"/>
  <c r="S217" i="1"/>
  <c r="V217" i="1" s="1"/>
  <c r="R217" i="1"/>
  <c r="Q217" i="1"/>
  <c r="W217" i="1" s="1"/>
  <c r="V216" i="1"/>
  <c r="S216" i="1"/>
  <c r="R216" i="1"/>
  <c r="U216" i="1" s="1"/>
  <c r="Q216" i="1"/>
  <c r="W216" i="1" s="1"/>
  <c r="S215" i="1"/>
  <c r="V215" i="1" s="1"/>
  <c r="R215" i="1"/>
  <c r="Q215" i="1"/>
  <c r="W215" i="1" s="1"/>
  <c r="V214" i="1"/>
  <c r="S214" i="1"/>
  <c r="R214" i="1"/>
  <c r="U214" i="1" s="1"/>
  <c r="Q214" i="1"/>
  <c r="W214" i="1" s="1"/>
  <c r="S213" i="1"/>
  <c r="V213" i="1" s="1"/>
  <c r="R213" i="1"/>
  <c r="Q213" i="1"/>
  <c r="W213" i="1" s="1"/>
  <c r="V212" i="1"/>
  <c r="S212" i="1"/>
  <c r="R212" i="1"/>
  <c r="U212" i="1" s="1"/>
  <c r="Q212" i="1"/>
  <c r="W212" i="1" s="1"/>
  <c r="S211" i="1"/>
  <c r="V211" i="1" s="1"/>
  <c r="R211" i="1"/>
  <c r="Q211" i="1"/>
  <c r="W211" i="1" s="1"/>
  <c r="V210" i="1"/>
  <c r="S210" i="1"/>
  <c r="R210" i="1"/>
  <c r="U210" i="1" s="1"/>
  <c r="Q210" i="1"/>
  <c r="W210" i="1" s="1"/>
  <c r="S209" i="1"/>
  <c r="V209" i="1" s="1"/>
  <c r="R209" i="1"/>
  <c r="Q209" i="1"/>
  <c r="W209" i="1" s="1"/>
  <c r="V208" i="1"/>
  <c r="S208" i="1"/>
  <c r="R208" i="1"/>
  <c r="U208" i="1" s="1"/>
  <c r="Q208" i="1"/>
  <c r="W208" i="1" s="1"/>
  <c r="S207" i="1"/>
  <c r="V207" i="1" s="1"/>
  <c r="R207" i="1"/>
  <c r="Q207" i="1"/>
  <c r="W207" i="1" s="1"/>
  <c r="V206" i="1"/>
  <c r="S206" i="1"/>
  <c r="R206" i="1"/>
  <c r="U206" i="1" s="1"/>
  <c r="Q206" i="1"/>
  <c r="W206" i="1" s="1"/>
  <c r="S205" i="1"/>
  <c r="V205" i="1" s="1"/>
  <c r="R205" i="1"/>
  <c r="Q205" i="1"/>
  <c r="W205" i="1" s="1"/>
  <c r="V204" i="1"/>
  <c r="S204" i="1"/>
  <c r="R204" i="1"/>
  <c r="U204" i="1" s="1"/>
  <c r="Q204" i="1"/>
  <c r="W204" i="1" s="1"/>
  <c r="S203" i="1"/>
  <c r="V203" i="1" s="1"/>
  <c r="R203" i="1"/>
  <c r="Q203" i="1"/>
  <c r="W203" i="1" s="1"/>
  <c r="V202" i="1"/>
  <c r="S202" i="1"/>
  <c r="R202" i="1"/>
  <c r="U202" i="1" s="1"/>
  <c r="Q202" i="1"/>
  <c r="W202" i="1" s="1"/>
  <c r="S201" i="1"/>
  <c r="V201" i="1" s="1"/>
  <c r="R201" i="1"/>
  <c r="Q201" i="1"/>
  <c r="W201" i="1" s="1"/>
  <c r="V200" i="1"/>
  <c r="S200" i="1"/>
  <c r="R200" i="1"/>
  <c r="U200" i="1" s="1"/>
  <c r="Q200" i="1"/>
  <c r="W200" i="1" s="1"/>
  <c r="S199" i="1"/>
  <c r="V199" i="1" s="1"/>
  <c r="R199" i="1"/>
  <c r="Q199" i="1"/>
  <c r="W199" i="1" s="1"/>
  <c r="V198" i="1"/>
  <c r="S198" i="1"/>
  <c r="R198" i="1"/>
  <c r="U198" i="1" s="1"/>
  <c r="Q198" i="1"/>
  <c r="W198" i="1" s="1"/>
  <c r="S197" i="1"/>
  <c r="V197" i="1" s="1"/>
  <c r="R197" i="1"/>
  <c r="Q197" i="1"/>
  <c r="W197" i="1" s="1"/>
  <c r="V196" i="1"/>
  <c r="S196" i="1"/>
  <c r="R196" i="1"/>
  <c r="U196" i="1" s="1"/>
  <c r="Q196" i="1"/>
  <c r="W196" i="1" s="1"/>
  <c r="S195" i="1"/>
  <c r="V195" i="1" s="1"/>
  <c r="R195" i="1"/>
  <c r="Q195" i="1"/>
  <c r="W195" i="1" s="1"/>
  <c r="V194" i="1"/>
  <c r="S194" i="1"/>
  <c r="R194" i="1"/>
  <c r="U194" i="1" s="1"/>
  <c r="Q194" i="1"/>
  <c r="W194" i="1" s="1"/>
  <c r="S193" i="1"/>
  <c r="V193" i="1" s="1"/>
  <c r="R193" i="1"/>
  <c r="Q193" i="1"/>
  <c r="W193" i="1" s="1"/>
  <c r="V192" i="1"/>
  <c r="S192" i="1"/>
  <c r="R192" i="1"/>
  <c r="U192" i="1" s="1"/>
  <c r="Q192" i="1"/>
  <c r="W192" i="1" s="1"/>
  <c r="S191" i="1"/>
  <c r="V191" i="1" s="1"/>
  <c r="R191" i="1"/>
  <c r="Q191" i="1"/>
  <c r="W191" i="1" s="1"/>
  <c r="V190" i="1"/>
  <c r="S190" i="1"/>
  <c r="R190" i="1"/>
  <c r="U190" i="1" s="1"/>
  <c r="Q190" i="1"/>
  <c r="W190" i="1" s="1"/>
  <c r="S189" i="1"/>
  <c r="V189" i="1" s="1"/>
  <c r="R189" i="1"/>
  <c r="Q189" i="1"/>
  <c r="W189" i="1" s="1"/>
  <c r="V188" i="1"/>
  <c r="S188" i="1"/>
  <c r="R188" i="1"/>
  <c r="U188" i="1" s="1"/>
  <c r="Q188" i="1"/>
  <c r="W188" i="1" s="1"/>
  <c r="S187" i="1"/>
  <c r="V187" i="1" s="1"/>
  <c r="R187" i="1"/>
  <c r="Q187" i="1"/>
  <c r="W187" i="1" s="1"/>
  <c r="V186" i="1"/>
  <c r="S186" i="1"/>
  <c r="R186" i="1"/>
  <c r="U186" i="1" s="1"/>
  <c r="Q186" i="1"/>
  <c r="W186" i="1" s="1"/>
  <c r="S185" i="1"/>
  <c r="V185" i="1" s="1"/>
  <c r="R185" i="1"/>
  <c r="Q185" i="1"/>
  <c r="W185" i="1" s="1"/>
  <c r="V184" i="1"/>
  <c r="S184" i="1"/>
  <c r="R184" i="1"/>
  <c r="U184" i="1" s="1"/>
  <c r="Q184" i="1"/>
  <c r="W184" i="1" s="1"/>
  <c r="U183" i="1"/>
  <c r="S183" i="1"/>
  <c r="V183" i="1" s="1"/>
  <c r="R183" i="1"/>
  <c r="Q183" i="1"/>
  <c r="W183" i="1" s="1"/>
  <c r="V182" i="1"/>
  <c r="S182" i="1"/>
  <c r="R182" i="1"/>
  <c r="U182" i="1" s="1"/>
  <c r="Q182" i="1"/>
  <c r="W182" i="1" s="1"/>
  <c r="U181" i="1"/>
  <c r="S181" i="1"/>
  <c r="V181" i="1" s="1"/>
  <c r="R181" i="1"/>
  <c r="Q181" i="1"/>
  <c r="W181" i="1" s="1"/>
  <c r="V180" i="1"/>
  <c r="S180" i="1"/>
  <c r="R180" i="1"/>
  <c r="U180" i="1" s="1"/>
  <c r="Q180" i="1"/>
  <c r="W180" i="1" s="1"/>
  <c r="U179" i="1"/>
  <c r="S179" i="1"/>
  <c r="V179" i="1" s="1"/>
  <c r="R179" i="1"/>
  <c r="Q179" i="1"/>
  <c r="W179" i="1" s="1"/>
  <c r="V178" i="1"/>
  <c r="S178" i="1"/>
  <c r="R178" i="1"/>
  <c r="U178" i="1" s="1"/>
  <c r="Q178" i="1"/>
  <c r="W178" i="1" s="1"/>
  <c r="S177" i="1"/>
  <c r="V177" i="1" s="1"/>
  <c r="R177" i="1"/>
  <c r="Q177" i="1"/>
  <c r="W177" i="1" s="1"/>
  <c r="V176" i="1"/>
  <c r="S176" i="1"/>
  <c r="R176" i="1"/>
  <c r="U176" i="1" s="1"/>
  <c r="Q176" i="1"/>
  <c r="W176" i="1" s="1"/>
  <c r="S175" i="1"/>
  <c r="V175" i="1" s="1"/>
  <c r="R175" i="1"/>
  <c r="Q175" i="1"/>
  <c r="W175" i="1" s="1"/>
  <c r="V174" i="1"/>
  <c r="S174" i="1"/>
  <c r="R174" i="1"/>
  <c r="U174" i="1" s="1"/>
  <c r="Q174" i="1"/>
  <c r="W174" i="1" s="1"/>
  <c r="S173" i="1"/>
  <c r="V173" i="1" s="1"/>
  <c r="R173" i="1"/>
  <c r="Q173" i="1"/>
  <c r="W173" i="1" s="1"/>
  <c r="V172" i="1"/>
  <c r="S172" i="1"/>
  <c r="R172" i="1"/>
  <c r="U172" i="1" s="1"/>
  <c r="Q172" i="1"/>
  <c r="W172" i="1" s="1"/>
  <c r="S171" i="1"/>
  <c r="V171" i="1" s="1"/>
  <c r="R171" i="1"/>
  <c r="Q171" i="1"/>
  <c r="W171" i="1" s="1"/>
  <c r="V170" i="1"/>
  <c r="S170" i="1"/>
  <c r="R170" i="1"/>
  <c r="U170" i="1" s="1"/>
  <c r="Q170" i="1"/>
  <c r="W170" i="1" s="1"/>
  <c r="S169" i="1"/>
  <c r="V169" i="1" s="1"/>
  <c r="R169" i="1"/>
  <c r="Q169" i="1"/>
  <c r="W169" i="1" s="1"/>
  <c r="V168" i="1"/>
  <c r="S168" i="1"/>
  <c r="R168" i="1"/>
  <c r="U168" i="1" s="1"/>
  <c r="Q168" i="1"/>
  <c r="W168" i="1" s="1"/>
  <c r="S167" i="1"/>
  <c r="V167" i="1" s="1"/>
  <c r="R167" i="1"/>
  <c r="Q167" i="1"/>
  <c r="W167" i="1" s="1"/>
  <c r="V166" i="1"/>
  <c r="S166" i="1"/>
  <c r="R166" i="1"/>
  <c r="U166" i="1" s="1"/>
  <c r="Q166" i="1"/>
  <c r="W166" i="1" s="1"/>
  <c r="S165" i="1"/>
  <c r="V165" i="1" s="1"/>
  <c r="R165" i="1"/>
  <c r="Q165" i="1"/>
  <c r="W165" i="1" s="1"/>
  <c r="V164" i="1"/>
  <c r="S164" i="1"/>
  <c r="R164" i="1"/>
  <c r="U164" i="1" s="1"/>
  <c r="Q164" i="1"/>
  <c r="W164" i="1" s="1"/>
  <c r="S163" i="1"/>
  <c r="V163" i="1" s="1"/>
  <c r="R163" i="1"/>
  <c r="Q163" i="1"/>
  <c r="W163" i="1" s="1"/>
  <c r="V162" i="1"/>
  <c r="S162" i="1"/>
  <c r="R162" i="1"/>
  <c r="U162" i="1" s="1"/>
  <c r="Q162" i="1"/>
  <c r="W162" i="1" s="1"/>
  <c r="S161" i="1"/>
  <c r="V161" i="1" s="1"/>
  <c r="R161" i="1"/>
  <c r="Q161" i="1"/>
  <c r="W161" i="1" s="1"/>
  <c r="V160" i="1"/>
  <c r="S160" i="1"/>
  <c r="R160" i="1"/>
  <c r="U160" i="1" s="1"/>
  <c r="Q160" i="1"/>
  <c r="W160" i="1" s="1"/>
  <c r="S159" i="1"/>
  <c r="V159" i="1" s="1"/>
  <c r="R159" i="1"/>
  <c r="Q159" i="1"/>
  <c r="W159" i="1" s="1"/>
  <c r="V158" i="1"/>
  <c r="S158" i="1"/>
  <c r="R158" i="1"/>
  <c r="U158" i="1" s="1"/>
  <c r="Q158" i="1"/>
  <c r="W158" i="1" s="1"/>
  <c r="S157" i="1"/>
  <c r="V157" i="1" s="1"/>
  <c r="R157" i="1"/>
  <c r="Q157" i="1"/>
  <c r="W157" i="1" s="1"/>
  <c r="V156" i="1"/>
  <c r="S156" i="1"/>
  <c r="R156" i="1"/>
  <c r="U156" i="1" s="1"/>
  <c r="Q156" i="1"/>
  <c r="W156" i="1" s="1"/>
  <c r="U155" i="1"/>
  <c r="S155" i="1"/>
  <c r="V155" i="1" s="1"/>
  <c r="R155" i="1"/>
  <c r="Q155" i="1"/>
  <c r="W155" i="1" s="1"/>
  <c r="V154" i="1"/>
  <c r="S154" i="1"/>
  <c r="R154" i="1"/>
  <c r="U154" i="1" s="1"/>
  <c r="Q154" i="1"/>
  <c r="W154" i="1" s="1"/>
  <c r="S153" i="1"/>
  <c r="V153" i="1" s="1"/>
  <c r="R153" i="1"/>
  <c r="Q153" i="1"/>
  <c r="W153" i="1" s="1"/>
  <c r="V152" i="1"/>
  <c r="S152" i="1"/>
  <c r="R152" i="1"/>
  <c r="U152" i="1" s="1"/>
  <c r="Q152" i="1"/>
  <c r="W152" i="1" s="1"/>
  <c r="S151" i="1"/>
  <c r="V151" i="1" s="1"/>
  <c r="R151" i="1"/>
  <c r="Q151" i="1"/>
  <c r="W151" i="1" s="1"/>
  <c r="V150" i="1"/>
  <c r="S150" i="1"/>
  <c r="R150" i="1"/>
  <c r="U150" i="1" s="1"/>
  <c r="Q150" i="1"/>
  <c r="W150" i="1" s="1"/>
  <c r="S149" i="1"/>
  <c r="V149" i="1" s="1"/>
  <c r="R149" i="1"/>
  <c r="Q149" i="1"/>
  <c r="W149" i="1" s="1"/>
  <c r="V148" i="1"/>
  <c r="S148" i="1"/>
  <c r="R148" i="1"/>
  <c r="U148" i="1" s="1"/>
  <c r="Q148" i="1"/>
  <c r="W148" i="1" s="1"/>
  <c r="S147" i="1"/>
  <c r="V147" i="1" s="1"/>
  <c r="R147" i="1"/>
  <c r="Q147" i="1"/>
  <c r="W147" i="1" s="1"/>
  <c r="V146" i="1"/>
  <c r="S146" i="1"/>
  <c r="R146" i="1"/>
  <c r="U146" i="1" s="1"/>
  <c r="Q146" i="1"/>
  <c r="W146" i="1" s="1"/>
  <c r="S145" i="1"/>
  <c r="V145" i="1" s="1"/>
  <c r="R145" i="1"/>
  <c r="Q145" i="1"/>
  <c r="W145" i="1" s="1"/>
  <c r="V144" i="1"/>
  <c r="S144" i="1"/>
  <c r="R144" i="1"/>
  <c r="U144" i="1" s="1"/>
  <c r="Q144" i="1"/>
  <c r="W144" i="1" s="1"/>
  <c r="S143" i="1"/>
  <c r="V143" i="1" s="1"/>
  <c r="R143" i="1"/>
  <c r="Q143" i="1"/>
  <c r="W143" i="1" s="1"/>
  <c r="V142" i="1"/>
  <c r="S142" i="1"/>
  <c r="R142" i="1"/>
  <c r="U142" i="1" s="1"/>
  <c r="Q142" i="1"/>
  <c r="W142" i="1" s="1"/>
  <c r="S141" i="1"/>
  <c r="V141" i="1" s="1"/>
  <c r="R141" i="1"/>
  <c r="Q141" i="1"/>
  <c r="W141" i="1" s="1"/>
  <c r="V140" i="1"/>
  <c r="S140" i="1"/>
  <c r="R140" i="1"/>
  <c r="U140" i="1" s="1"/>
  <c r="Q140" i="1"/>
  <c r="W140" i="1" s="1"/>
  <c r="S139" i="1"/>
  <c r="V139" i="1" s="1"/>
  <c r="R139" i="1"/>
  <c r="Q139" i="1"/>
  <c r="W139" i="1" s="1"/>
  <c r="V138" i="1"/>
  <c r="S138" i="1"/>
  <c r="R138" i="1"/>
  <c r="U138" i="1" s="1"/>
  <c r="Q138" i="1"/>
  <c r="W138" i="1" s="1"/>
  <c r="S137" i="1"/>
  <c r="V137" i="1" s="1"/>
  <c r="R137" i="1"/>
  <c r="Q137" i="1"/>
  <c r="W137" i="1" s="1"/>
  <c r="V136" i="1"/>
  <c r="S136" i="1"/>
  <c r="R136" i="1"/>
  <c r="U136" i="1" s="1"/>
  <c r="Q136" i="1"/>
  <c r="W136" i="1" s="1"/>
  <c r="S135" i="1"/>
  <c r="V135" i="1" s="1"/>
  <c r="R135" i="1"/>
  <c r="Q135" i="1"/>
  <c r="W135" i="1" s="1"/>
  <c r="V134" i="1"/>
  <c r="S134" i="1"/>
  <c r="R134" i="1"/>
  <c r="U134" i="1" s="1"/>
  <c r="Q134" i="1"/>
  <c r="W134" i="1" s="1"/>
  <c r="V132" i="1"/>
  <c r="S132" i="1"/>
  <c r="R132" i="1"/>
  <c r="U132" i="1" s="1"/>
  <c r="Q132" i="1"/>
  <c r="W132" i="1" s="1"/>
  <c r="U131" i="1"/>
  <c r="S131" i="1"/>
  <c r="V131" i="1" s="1"/>
  <c r="R131" i="1"/>
  <c r="Q131" i="1"/>
  <c r="W131" i="1" s="1"/>
  <c r="V130" i="1"/>
  <c r="S130" i="1"/>
  <c r="R130" i="1"/>
  <c r="U130" i="1" s="1"/>
  <c r="Q130" i="1"/>
  <c r="W130" i="1" s="1"/>
  <c r="S129" i="1"/>
  <c r="V129" i="1" s="1"/>
  <c r="R129" i="1"/>
  <c r="Q129" i="1"/>
  <c r="W129" i="1" s="1"/>
  <c r="V128" i="1"/>
  <c r="S128" i="1"/>
  <c r="R128" i="1"/>
  <c r="U128" i="1" s="1"/>
  <c r="Q128" i="1"/>
  <c r="W128" i="1" s="1"/>
  <c r="S127" i="1"/>
  <c r="V127" i="1" s="1"/>
  <c r="R127" i="1"/>
  <c r="Q127" i="1"/>
  <c r="W127" i="1" s="1"/>
  <c r="V126" i="1"/>
  <c r="S126" i="1"/>
  <c r="R126" i="1"/>
  <c r="U126" i="1" s="1"/>
  <c r="Q126" i="1"/>
  <c r="W126" i="1" s="1"/>
  <c r="S125" i="1"/>
  <c r="V125" i="1" s="1"/>
  <c r="R125" i="1"/>
  <c r="Q125" i="1"/>
  <c r="W125" i="1" s="1"/>
  <c r="V124" i="1"/>
  <c r="S124" i="1"/>
  <c r="R124" i="1"/>
  <c r="U124" i="1" s="1"/>
  <c r="Q124" i="1"/>
  <c r="W124" i="1" s="1"/>
  <c r="U123" i="1"/>
  <c r="S123" i="1"/>
  <c r="V123" i="1" s="1"/>
  <c r="R123" i="1"/>
  <c r="Q123" i="1"/>
  <c r="W123" i="1" s="1"/>
  <c r="V122" i="1"/>
  <c r="S122" i="1"/>
  <c r="R122" i="1"/>
  <c r="U122" i="1" s="1"/>
  <c r="Q122" i="1"/>
  <c r="W122" i="1" s="1"/>
  <c r="S121" i="1"/>
  <c r="V121" i="1" s="1"/>
  <c r="R121" i="1"/>
  <c r="Q121" i="1"/>
  <c r="W121" i="1" s="1"/>
  <c r="V120" i="1"/>
  <c r="S120" i="1"/>
  <c r="R120" i="1"/>
  <c r="U120" i="1" s="1"/>
  <c r="Q120" i="1"/>
  <c r="W120" i="1" s="1"/>
  <c r="S119" i="1"/>
  <c r="V119" i="1" s="1"/>
  <c r="R119" i="1"/>
  <c r="Q119" i="1"/>
  <c r="W119" i="1" s="1"/>
  <c r="V118" i="1"/>
  <c r="S118" i="1"/>
  <c r="R118" i="1"/>
  <c r="U118" i="1" s="1"/>
  <c r="Q118" i="1"/>
  <c r="W118" i="1" s="1"/>
  <c r="U117" i="1"/>
  <c r="S117" i="1"/>
  <c r="V117" i="1" s="1"/>
  <c r="R117" i="1"/>
  <c r="Q117" i="1"/>
  <c r="W117" i="1" s="1"/>
  <c r="V116" i="1"/>
  <c r="S116" i="1"/>
  <c r="R116" i="1"/>
  <c r="U116" i="1" s="1"/>
  <c r="Q116" i="1"/>
  <c r="W116" i="1" s="1"/>
  <c r="S115" i="1"/>
  <c r="V115" i="1" s="1"/>
  <c r="R115" i="1"/>
  <c r="Q115" i="1"/>
  <c r="W115" i="1" s="1"/>
  <c r="V114" i="1"/>
  <c r="S114" i="1"/>
  <c r="R114" i="1"/>
  <c r="U114" i="1" s="1"/>
  <c r="Q114" i="1"/>
  <c r="W114" i="1" s="1"/>
  <c r="S113" i="1"/>
  <c r="V113" i="1" s="1"/>
  <c r="R113" i="1"/>
  <c r="Q113" i="1"/>
  <c r="W113" i="1" s="1"/>
  <c r="V112" i="1"/>
  <c r="S112" i="1"/>
  <c r="R112" i="1"/>
  <c r="U112" i="1" s="1"/>
  <c r="Q112" i="1"/>
  <c r="W112" i="1" s="1"/>
  <c r="V110" i="1"/>
  <c r="S110" i="1"/>
  <c r="R110" i="1"/>
  <c r="U110" i="1" s="1"/>
  <c r="Q110" i="1"/>
  <c r="W110" i="1" s="1"/>
  <c r="S109" i="1"/>
  <c r="V109" i="1" s="1"/>
  <c r="R109" i="1"/>
  <c r="Q109" i="1"/>
  <c r="W109" i="1" s="1"/>
  <c r="V108" i="1"/>
  <c r="S108" i="1"/>
  <c r="R108" i="1"/>
  <c r="U108" i="1" s="1"/>
  <c r="Q108" i="1"/>
  <c r="W108" i="1" s="1"/>
  <c r="S107" i="1"/>
  <c r="V107" i="1" s="1"/>
  <c r="R107" i="1"/>
  <c r="Q107" i="1"/>
  <c r="W107" i="1" s="1"/>
  <c r="V106" i="1"/>
  <c r="S106" i="1"/>
  <c r="R106" i="1"/>
  <c r="U106" i="1" s="1"/>
  <c r="Q106" i="1"/>
  <c r="W106" i="1" s="1"/>
  <c r="U105" i="1"/>
  <c r="S105" i="1"/>
  <c r="V105" i="1" s="1"/>
  <c r="R105" i="1"/>
  <c r="Q105" i="1"/>
  <c r="W105" i="1" s="1"/>
  <c r="V104" i="1"/>
  <c r="S104" i="1"/>
  <c r="R104" i="1"/>
  <c r="U104" i="1" s="1"/>
  <c r="Q104" i="1"/>
  <c r="W104" i="1" s="1"/>
  <c r="S103" i="1"/>
  <c r="V103" i="1" s="1"/>
  <c r="R103" i="1"/>
  <c r="Q103" i="1"/>
  <c r="W103" i="1" s="1"/>
  <c r="V102" i="1"/>
  <c r="S102" i="1"/>
  <c r="R102" i="1"/>
  <c r="U102" i="1" s="1"/>
  <c r="Q102" i="1"/>
  <c r="W102" i="1" s="1"/>
  <c r="S101" i="1"/>
  <c r="V101" i="1" s="1"/>
  <c r="R101" i="1"/>
  <c r="Q101" i="1"/>
  <c r="W101" i="1" s="1"/>
  <c r="V100" i="1"/>
  <c r="S100" i="1"/>
  <c r="R100" i="1"/>
  <c r="U100" i="1" s="1"/>
  <c r="Q100" i="1"/>
  <c r="W100" i="1" s="1"/>
  <c r="S99" i="1"/>
  <c r="V99" i="1" s="1"/>
  <c r="R99" i="1"/>
  <c r="Q99" i="1"/>
  <c r="W99" i="1" s="1"/>
  <c r="V98" i="1"/>
  <c r="S98" i="1"/>
  <c r="R98" i="1"/>
  <c r="U98" i="1" s="1"/>
  <c r="Q98" i="1"/>
  <c r="W98" i="1" s="1"/>
  <c r="S97" i="1"/>
  <c r="V97" i="1" s="1"/>
  <c r="R97" i="1"/>
  <c r="Q97" i="1"/>
  <c r="W97" i="1" s="1"/>
  <c r="V96" i="1"/>
  <c r="S96" i="1"/>
  <c r="R96" i="1"/>
  <c r="U96" i="1" s="1"/>
  <c r="Q96" i="1"/>
  <c r="W96" i="1" s="1"/>
  <c r="S95" i="1"/>
  <c r="R95" i="1"/>
  <c r="Q95" i="1"/>
  <c r="W95" i="1" s="1"/>
  <c r="V94" i="1"/>
  <c r="S94" i="1"/>
  <c r="R94" i="1"/>
  <c r="U94" i="1" s="1"/>
  <c r="Q94" i="1"/>
  <c r="W94" i="1" s="1"/>
  <c r="S93" i="1"/>
  <c r="R93" i="1"/>
  <c r="Q93" i="1"/>
  <c r="W93" i="1" s="1"/>
  <c r="V92" i="1"/>
  <c r="S92" i="1"/>
  <c r="R92" i="1"/>
  <c r="U92" i="1" s="1"/>
  <c r="Q92" i="1"/>
  <c r="W92" i="1" s="1"/>
  <c r="U91" i="1"/>
  <c r="S91" i="1"/>
  <c r="R91" i="1"/>
  <c r="Q91" i="1"/>
  <c r="W91" i="1" s="1"/>
  <c r="V90" i="1"/>
  <c r="S90" i="1"/>
  <c r="R90" i="1"/>
  <c r="U90" i="1" s="1"/>
  <c r="Q90" i="1"/>
  <c r="W90" i="1" s="1"/>
  <c r="U89" i="1"/>
  <c r="S89" i="1"/>
  <c r="R89" i="1"/>
  <c r="Q89" i="1"/>
  <c r="W89" i="1" s="1"/>
  <c r="V88" i="1"/>
  <c r="S88" i="1"/>
  <c r="R88" i="1"/>
  <c r="U88" i="1" s="1"/>
  <c r="Q88" i="1"/>
  <c r="W88" i="1" s="1"/>
  <c r="S87" i="1"/>
  <c r="R87" i="1"/>
  <c r="Q87" i="1"/>
  <c r="W87" i="1" s="1"/>
  <c r="V86" i="1"/>
  <c r="S86" i="1"/>
  <c r="R86" i="1"/>
  <c r="U86" i="1" s="1"/>
  <c r="Q86" i="1"/>
  <c r="W86" i="1" s="1"/>
  <c r="S85" i="1"/>
  <c r="R85" i="1"/>
  <c r="Q85" i="1"/>
  <c r="W85" i="1" s="1"/>
  <c r="V84" i="1"/>
  <c r="S84" i="1"/>
  <c r="R84" i="1"/>
  <c r="U84" i="1" s="1"/>
  <c r="Q84" i="1"/>
  <c r="W84" i="1" s="1"/>
  <c r="S83" i="1"/>
  <c r="R83" i="1"/>
  <c r="Q83" i="1"/>
  <c r="W83" i="1" s="1"/>
  <c r="V82" i="1"/>
  <c r="S82" i="1"/>
  <c r="R82" i="1"/>
  <c r="U82" i="1" s="1"/>
  <c r="Q82" i="1"/>
  <c r="W82" i="1" s="1"/>
  <c r="U81" i="1"/>
  <c r="S81" i="1"/>
  <c r="R81" i="1"/>
  <c r="Q81" i="1"/>
  <c r="W81" i="1" s="1"/>
  <c r="V80" i="1"/>
  <c r="S80" i="1"/>
  <c r="R80" i="1"/>
  <c r="U80" i="1" s="1"/>
  <c r="Q80" i="1"/>
  <c r="W80" i="1" s="1"/>
  <c r="U79" i="1"/>
  <c r="S79" i="1"/>
  <c r="R79" i="1"/>
  <c r="Q79" i="1"/>
  <c r="W79" i="1" s="1"/>
  <c r="V78" i="1"/>
  <c r="S78" i="1"/>
  <c r="R78" i="1"/>
  <c r="U78" i="1" s="1"/>
  <c r="Q78" i="1"/>
  <c r="W78" i="1" s="1"/>
  <c r="S77" i="1"/>
  <c r="R77" i="1"/>
  <c r="Q77" i="1"/>
  <c r="W77" i="1" s="1"/>
  <c r="V76" i="1"/>
  <c r="S76" i="1"/>
  <c r="R76" i="1"/>
  <c r="U76" i="1" s="1"/>
  <c r="Q76" i="1"/>
  <c r="W76" i="1" s="1"/>
  <c r="S75" i="1"/>
  <c r="R75" i="1"/>
  <c r="Q75" i="1"/>
  <c r="W75" i="1" s="1"/>
  <c r="V74" i="1"/>
  <c r="S74" i="1"/>
  <c r="R74" i="1"/>
  <c r="U74" i="1" s="1"/>
  <c r="Q74" i="1"/>
  <c r="W74" i="1" s="1"/>
  <c r="S73" i="1"/>
  <c r="R73" i="1"/>
  <c r="Q73" i="1"/>
  <c r="W73" i="1" s="1"/>
  <c r="V72" i="1"/>
  <c r="S72" i="1"/>
  <c r="R72" i="1"/>
  <c r="U72" i="1" s="1"/>
  <c r="Q72" i="1"/>
  <c r="W72" i="1" s="1"/>
  <c r="S71" i="1"/>
  <c r="R71" i="1"/>
  <c r="Q71" i="1"/>
  <c r="W71" i="1" s="1"/>
  <c r="V70" i="1"/>
  <c r="S70" i="1"/>
  <c r="R70" i="1"/>
  <c r="U70" i="1" s="1"/>
  <c r="Q70" i="1"/>
  <c r="W70" i="1" s="1"/>
  <c r="S69" i="1"/>
  <c r="R69" i="1"/>
  <c r="Q69" i="1"/>
  <c r="W69" i="1" s="1"/>
  <c r="V68" i="1"/>
  <c r="S68" i="1"/>
  <c r="R68" i="1"/>
  <c r="U68" i="1" s="1"/>
  <c r="Q68" i="1"/>
  <c r="W68" i="1" s="1"/>
  <c r="S67" i="1"/>
  <c r="R67" i="1"/>
  <c r="Q67" i="1"/>
  <c r="W67" i="1" s="1"/>
  <c r="V66" i="1"/>
  <c r="S66" i="1"/>
  <c r="R66" i="1"/>
  <c r="U66" i="1" s="1"/>
  <c r="Q66" i="1"/>
  <c r="W66" i="1" s="1"/>
  <c r="U65" i="1"/>
  <c r="S65" i="1"/>
  <c r="R65" i="1"/>
  <c r="Q65" i="1"/>
  <c r="W65" i="1" s="1"/>
  <c r="V64" i="1"/>
  <c r="S64" i="1"/>
  <c r="R64" i="1"/>
  <c r="U64" i="1" s="1"/>
  <c r="Q64" i="1"/>
  <c r="W64" i="1" s="1"/>
  <c r="S63" i="1"/>
  <c r="R63" i="1"/>
  <c r="Q63" i="1"/>
  <c r="W63" i="1" s="1"/>
  <c r="V62" i="1"/>
  <c r="S62" i="1"/>
  <c r="R62" i="1"/>
  <c r="U62" i="1" s="1"/>
  <c r="Q62" i="1"/>
  <c r="W62" i="1" s="1"/>
  <c r="S61" i="1"/>
  <c r="R61" i="1"/>
  <c r="Q61" i="1"/>
  <c r="W61" i="1" s="1"/>
  <c r="V60" i="1"/>
  <c r="S60" i="1"/>
  <c r="R60" i="1"/>
  <c r="U60" i="1" s="1"/>
  <c r="Q60" i="1"/>
  <c r="W60" i="1" s="1"/>
  <c r="S59" i="1"/>
  <c r="R59" i="1"/>
  <c r="Q59" i="1"/>
  <c r="W59" i="1" s="1"/>
  <c r="V58" i="1"/>
  <c r="S58" i="1"/>
  <c r="R58" i="1"/>
  <c r="U58" i="1" s="1"/>
  <c r="Q58" i="1"/>
  <c r="W58" i="1" s="1"/>
  <c r="U57" i="1"/>
  <c r="S57" i="1"/>
  <c r="R57" i="1"/>
  <c r="Q57" i="1"/>
  <c r="W57" i="1" s="1"/>
  <c r="V56" i="1"/>
  <c r="S56" i="1"/>
  <c r="R56" i="1"/>
  <c r="U56" i="1" s="1"/>
  <c r="Q56" i="1"/>
  <c r="W56" i="1" s="1"/>
  <c r="S55" i="1"/>
  <c r="R55" i="1"/>
  <c r="Q55" i="1"/>
  <c r="W55" i="1" s="1"/>
  <c r="V54" i="1"/>
  <c r="S54" i="1"/>
  <c r="R54" i="1"/>
  <c r="U54" i="1" s="1"/>
  <c r="Q54" i="1"/>
  <c r="W54" i="1" s="1"/>
  <c r="S53" i="1"/>
  <c r="R53" i="1"/>
  <c r="Q53" i="1"/>
  <c r="W53" i="1" s="1"/>
  <c r="V52" i="1"/>
  <c r="S52" i="1"/>
  <c r="R52" i="1"/>
  <c r="U52" i="1" s="1"/>
  <c r="Q52" i="1"/>
  <c r="W52" i="1" s="1"/>
  <c r="S51" i="1"/>
  <c r="R51" i="1"/>
  <c r="Q51" i="1"/>
  <c r="W51" i="1" s="1"/>
  <c r="V50" i="1"/>
  <c r="S50" i="1"/>
  <c r="R50" i="1"/>
  <c r="U50" i="1" s="1"/>
  <c r="Q50" i="1"/>
  <c r="W50" i="1" s="1"/>
  <c r="S49" i="1"/>
  <c r="R49" i="1"/>
  <c r="Q49" i="1"/>
  <c r="W49" i="1" s="1"/>
  <c r="V48" i="1"/>
  <c r="S48" i="1"/>
  <c r="R48" i="1"/>
  <c r="U48" i="1" s="1"/>
  <c r="Q48" i="1"/>
  <c r="W48" i="1" s="1"/>
  <c r="S47" i="1"/>
  <c r="R47" i="1"/>
  <c r="Q47" i="1"/>
  <c r="W47" i="1" s="1"/>
  <c r="V46" i="1"/>
  <c r="S46" i="1"/>
  <c r="R46" i="1"/>
  <c r="U46" i="1" s="1"/>
  <c r="Q46" i="1"/>
  <c r="W46" i="1" s="1"/>
  <c r="U45" i="1"/>
  <c r="S45" i="1"/>
  <c r="R45" i="1"/>
  <c r="Q45" i="1"/>
  <c r="W45" i="1" s="1"/>
  <c r="V44" i="1"/>
  <c r="S44" i="1"/>
  <c r="R44" i="1"/>
  <c r="U44" i="1" s="1"/>
  <c r="Q44" i="1"/>
  <c r="W44" i="1" s="1"/>
  <c r="U43" i="1"/>
  <c r="S43" i="1"/>
  <c r="R43" i="1"/>
  <c r="Q43" i="1"/>
  <c r="W43" i="1" s="1"/>
  <c r="V42" i="1"/>
  <c r="S42" i="1"/>
  <c r="R42" i="1"/>
  <c r="U42" i="1" s="1"/>
  <c r="Q42" i="1"/>
  <c r="W42" i="1" s="1"/>
  <c r="S41" i="1"/>
  <c r="R41" i="1"/>
  <c r="Q41" i="1"/>
  <c r="W41" i="1" s="1"/>
  <c r="V40" i="1"/>
  <c r="S40" i="1"/>
  <c r="R40" i="1"/>
  <c r="U40" i="1" s="1"/>
  <c r="Q40" i="1"/>
  <c r="W40" i="1" s="1"/>
  <c r="S39" i="1"/>
  <c r="R39" i="1"/>
  <c r="Q39" i="1"/>
  <c r="W39" i="1" s="1"/>
  <c r="V38" i="1"/>
  <c r="S38" i="1"/>
  <c r="R38" i="1"/>
  <c r="U38" i="1" s="1"/>
  <c r="Q38" i="1"/>
  <c r="W38" i="1" s="1"/>
  <c r="S37" i="1"/>
  <c r="R37" i="1"/>
  <c r="Q37" i="1"/>
  <c r="W37" i="1" s="1"/>
  <c r="V36" i="1"/>
  <c r="S36" i="1"/>
  <c r="R36" i="1"/>
  <c r="U36" i="1" s="1"/>
  <c r="Q36" i="1"/>
  <c r="W36" i="1" s="1"/>
  <c r="S35" i="1"/>
  <c r="R35" i="1"/>
  <c r="Q35" i="1"/>
  <c r="W35" i="1" s="1"/>
  <c r="V34" i="1"/>
  <c r="S34" i="1"/>
  <c r="R34" i="1"/>
  <c r="U34" i="1" s="1"/>
  <c r="Q34" i="1"/>
  <c r="W34" i="1" s="1"/>
  <c r="S33" i="1"/>
  <c r="R33" i="1"/>
  <c r="Q33" i="1"/>
  <c r="W33" i="1" s="1"/>
  <c r="V32" i="1"/>
  <c r="S32" i="1"/>
  <c r="R32" i="1"/>
  <c r="U32" i="1" s="1"/>
  <c r="Q32" i="1"/>
  <c r="W32" i="1" s="1"/>
  <c r="S31" i="1"/>
  <c r="R31" i="1"/>
  <c r="Q31" i="1"/>
  <c r="W31" i="1" s="1"/>
  <c r="V30" i="1"/>
  <c r="S30" i="1"/>
  <c r="R30" i="1"/>
  <c r="U30" i="1" s="1"/>
  <c r="Q30" i="1"/>
  <c r="W30" i="1" s="1"/>
  <c r="S29" i="1"/>
  <c r="R29" i="1"/>
  <c r="Q29" i="1"/>
  <c r="W29" i="1" s="1"/>
  <c r="V28" i="1"/>
  <c r="S28" i="1"/>
  <c r="R28" i="1"/>
  <c r="U28" i="1" s="1"/>
  <c r="Q28" i="1"/>
  <c r="W28" i="1" s="1"/>
  <c r="S27" i="1"/>
  <c r="R27" i="1"/>
  <c r="Q27" i="1"/>
  <c r="W27" i="1" s="1"/>
  <c r="V26" i="1"/>
  <c r="S26" i="1"/>
  <c r="R26" i="1"/>
  <c r="U26" i="1" s="1"/>
  <c r="Q26" i="1"/>
  <c r="W26" i="1" s="1"/>
  <c r="S25" i="1"/>
  <c r="R25" i="1"/>
  <c r="Q25" i="1"/>
  <c r="W25" i="1" s="1"/>
  <c r="V24" i="1"/>
  <c r="S24" i="1"/>
  <c r="R24" i="1"/>
  <c r="U24" i="1" s="1"/>
  <c r="Q24" i="1"/>
  <c r="W24" i="1" s="1"/>
  <c r="S23" i="1"/>
  <c r="R23" i="1"/>
  <c r="Q23" i="1"/>
  <c r="W23" i="1" s="1"/>
  <c r="V22" i="1"/>
  <c r="S22" i="1"/>
  <c r="R22" i="1"/>
  <c r="U22" i="1" s="1"/>
  <c r="Q22" i="1"/>
  <c r="W22" i="1" s="1"/>
  <c r="S21" i="1"/>
  <c r="R21" i="1"/>
  <c r="Q21" i="1"/>
  <c r="W21" i="1" s="1"/>
  <c r="V20" i="1"/>
  <c r="S20" i="1"/>
  <c r="R20" i="1"/>
  <c r="U20" i="1" s="1"/>
  <c r="Q20" i="1"/>
  <c r="W20" i="1" s="1"/>
  <c r="S19" i="1"/>
  <c r="R19" i="1"/>
  <c r="Q19" i="1"/>
  <c r="W19" i="1" s="1"/>
  <c r="V18" i="1"/>
  <c r="S18" i="1"/>
  <c r="R18" i="1"/>
  <c r="U18" i="1" s="1"/>
  <c r="Q18" i="1"/>
  <c r="W18" i="1" s="1"/>
  <c r="S17" i="1"/>
  <c r="R17" i="1"/>
  <c r="Q17" i="1"/>
  <c r="W17" i="1" s="1"/>
  <c r="V16" i="1"/>
  <c r="S16" i="1"/>
  <c r="R16" i="1"/>
  <c r="U16" i="1" s="1"/>
  <c r="Q16" i="1"/>
  <c r="W16" i="1" s="1"/>
  <c r="S15" i="1"/>
  <c r="R15" i="1"/>
  <c r="Q15" i="1"/>
  <c r="W15" i="1" s="1"/>
  <c r="V14" i="1"/>
  <c r="S14" i="1"/>
  <c r="R14" i="1"/>
  <c r="U14" i="1" s="1"/>
  <c r="Q14" i="1"/>
  <c r="W14" i="1" s="1"/>
  <c r="S13" i="1"/>
  <c r="R13" i="1"/>
  <c r="Q13" i="1"/>
  <c r="W13" i="1" s="1"/>
  <c r="R12" i="1"/>
  <c r="S12" i="1"/>
  <c r="Q12" i="1"/>
  <c r="W12" i="1"/>
  <c r="V12" i="1"/>
  <c r="U12" i="1"/>
  <c r="T12" i="1"/>
  <c r="P127" i="1"/>
  <c r="O127" i="1"/>
  <c r="N127" i="1"/>
  <c r="M127" i="1"/>
  <c r="P126" i="1"/>
  <c r="O126" i="1"/>
  <c r="N126" i="1"/>
  <c r="M126" i="1"/>
  <c r="P124" i="1"/>
  <c r="O124" i="1"/>
  <c r="N124" i="1"/>
  <c r="M124" i="1"/>
  <c r="P123" i="1"/>
  <c r="O123" i="1"/>
  <c r="N123" i="1"/>
  <c r="M123" i="1"/>
  <c r="P122" i="1"/>
  <c r="O122" i="1"/>
  <c r="P121" i="1"/>
  <c r="O121" i="1"/>
  <c r="N121" i="1"/>
  <c r="M121" i="1"/>
  <c r="P119" i="1"/>
  <c r="O119" i="1"/>
  <c r="N119" i="1"/>
  <c r="M119" i="1"/>
  <c r="P118" i="1"/>
  <c r="O118" i="1"/>
  <c r="N118" i="1"/>
  <c r="M118" i="1"/>
  <c r="P117" i="1"/>
  <c r="O117" i="1"/>
  <c r="N117" i="1"/>
  <c r="M117" i="1"/>
  <c r="P116" i="1"/>
  <c r="O116" i="1"/>
  <c r="P115" i="1"/>
  <c r="O115" i="1"/>
  <c r="N115" i="1"/>
  <c r="M115" i="1"/>
  <c r="O114" i="1"/>
  <c r="H131" i="1"/>
  <c r="I127" i="1"/>
  <c r="H127" i="1"/>
  <c r="G127" i="1"/>
  <c r="F127" i="1"/>
  <c r="I126" i="1"/>
  <c r="H126" i="1"/>
  <c r="G126" i="1"/>
  <c r="F126" i="1"/>
  <c r="I124" i="1"/>
  <c r="H124" i="1"/>
  <c r="G124" i="1"/>
  <c r="F124" i="1"/>
  <c r="I123" i="1"/>
  <c r="H123" i="1"/>
  <c r="G123" i="1"/>
  <c r="F123" i="1"/>
  <c r="I122" i="1"/>
  <c r="H122" i="1"/>
  <c r="I121" i="1"/>
  <c r="H121" i="1"/>
  <c r="G121" i="1"/>
  <c r="F121" i="1"/>
  <c r="I119" i="1"/>
  <c r="H119" i="1"/>
  <c r="G119" i="1"/>
  <c r="F119" i="1"/>
  <c r="I118" i="1"/>
  <c r="H118" i="1"/>
  <c r="G118" i="1"/>
  <c r="F118" i="1"/>
  <c r="I117" i="1"/>
  <c r="H117" i="1"/>
  <c r="G117" i="1"/>
  <c r="F117" i="1"/>
  <c r="I116" i="1"/>
  <c r="H116" i="1"/>
  <c r="G116" i="1"/>
  <c r="F116" i="1"/>
  <c r="I115" i="1"/>
  <c r="H115" i="1"/>
  <c r="G115" i="1"/>
  <c r="F115" i="1"/>
  <c r="E131" i="1"/>
  <c r="D131" i="1"/>
  <c r="G131" i="1" s="1"/>
  <c r="C131" i="1"/>
  <c r="I131" i="1" s="1"/>
  <c r="J131" i="1"/>
  <c r="P131" i="1" s="1"/>
  <c r="K131" i="1"/>
  <c r="N131" i="1" s="1"/>
  <c r="L131" i="1"/>
  <c r="O131" i="1" s="1"/>
  <c r="L114" i="1"/>
  <c r="J114" i="1"/>
  <c r="P114" i="1" s="1"/>
  <c r="D114" i="1"/>
  <c r="E114" i="1"/>
  <c r="C114" i="1"/>
  <c r="V13" i="1" l="1"/>
  <c r="T13" i="1"/>
  <c r="T14" i="1"/>
  <c r="V15" i="1"/>
  <c r="T15" i="1"/>
  <c r="T16" i="1"/>
  <c r="V17" i="1"/>
  <c r="T17" i="1"/>
  <c r="T18" i="1"/>
  <c r="V19" i="1"/>
  <c r="T19" i="1"/>
  <c r="T20" i="1"/>
  <c r="V21" i="1"/>
  <c r="T21" i="1"/>
  <c r="T22" i="1"/>
  <c r="V23" i="1"/>
  <c r="T23" i="1"/>
  <c r="T24" i="1"/>
  <c r="V25" i="1"/>
  <c r="T25" i="1"/>
  <c r="T26" i="1"/>
  <c r="V27" i="1"/>
  <c r="T27" i="1"/>
  <c r="T28" i="1"/>
  <c r="V29" i="1"/>
  <c r="T29" i="1"/>
  <c r="T30" i="1"/>
  <c r="V31" i="1"/>
  <c r="T31" i="1"/>
  <c r="T32" i="1"/>
  <c r="V33" i="1"/>
  <c r="T33" i="1"/>
  <c r="T34" i="1"/>
  <c r="V35" i="1"/>
  <c r="T35" i="1"/>
  <c r="T36" i="1"/>
  <c r="V37" i="1"/>
  <c r="T37" i="1"/>
  <c r="T38" i="1"/>
  <c r="V39" i="1"/>
  <c r="T39" i="1"/>
  <c r="T40" i="1"/>
  <c r="V41" i="1"/>
  <c r="T41" i="1"/>
  <c r="T42" i="1"/>
  <c r="V43" i="1"/>
  <c r="T43" i="1"/>
  <c r="T44" i="1"/>
  <c r="V45" i="1"/>
  <c r="T45" i="1"/>
  <c r="T46" i="1"/>
  <c r="V47" i="1"/>
  <c r="T47" i="1"/>
  <c r="T48" i="1"/>
  <c r="V49" i="1"/>
  <c r="T49" i="1"/>
  <c r="T50" i="1"/>
  <c r="V51" i="1"/>
  <c r="T51" i="1"/>
  <c r="T52" i="1"/>
  <c r="V53" i="1"/>
  <c r="T53" i="1"/>
  <c r="T54" i="1"/>
  <c r="V55" i="1"/>
  <c r="T55" i="1"/>
  <c r="T56" i="1"/>
  <c r="V57" i="1"/>
  <c r="T57" i="1"/>
  <c r="T58" i="1"/>
  <c r="V59" i="1"/>
  <c r="T59" i="1"/>
  <c r="T60" i="1"/>
  <c r="V61" i="1"/>
  <c r="T61" i="1"/>
  <c r="T62" i="1"/>
  <c r="V63" i="1"/>
  <c r="T63" i="1"/>
  <c r="T64" i="1"/>
  <c r="V65" i="1"/>
  <c r="T65" i="1"/>
  <c r="T66" i="1"/>
  <c r="V67" i="1"/>
  <c r="T67" i="1"/>
  <c r="T68" i="1"/>
  <c r="V69" i="1"/>
  <c r="T69" i="1"/>
  <c r="T70" i="1"/>
  <c r="V71" i="1"/>
  <c r="T71" i="1"/>
  <c r="T72" i="1"/>
  <c r="V73" i="1"/>
  <c r="T73" i="1"/>
  <c r="T74" i="1"/>
  <c r="V75" i="1"/>
  <c r="T75" i="1"/>
  <c r="T76" i="1"/>
  <c r="V77" i="1"/>
  <c r="T77" i="1"/>
  <c r="T78" i="1"/>
  <c r="V79" i="1"/>
  <c r="T79" i="1"/>
  <c r="T80" i="1"/>
  <c r="V81" i="1"/>
  <c r="T81" i="1"/>
  <c r="T82" i="1"/>
  <c r="V83" i="1"/>
  <c r="T83" i="1"/>
  <c r="T84" i="1"/>
  <c r="V85" i="1"/>
  <c r="T85" i="1"/>
  <c r="T86" i="1"/>
  <c r="V87" i="1"/>
  <c r="T87" i="1"/>
  <c r="T88" i="1"/>
  <c r="V89" i="1"/>
  <c r="T89" i="1"/>
  <c r="T90" i="1"/>
  <c r="V91" i="1"/>
  <c r="T91" i="1"/>
  <c r="T92" i="1"/>
  <c r="V93" i="1"/>
  <c r="T93" i="1"/>
  <c r="T94" i="1"/>
  <c r="V95" i="1"/>
  <c r="T95" i="1"/>
  <c r="U13" i="1"/>
  <c r="U15" i="1"/>
  <c r="U17" i="1"/>
  <c r="U19" i="1"/>
  <c r="U21" i="1"/>
  <c r="U23" i="1"/>
  <c r="U25" i="1"/>
  <c r="U27" i="1"/>
  <c r="U29" i="1"/>
  <c r="U31" i="1"/>
  <c r="U33" i="1"/>
  <c r="U35" i="1"/>
  <c r="U37" i="1"/>
  <c r="U39" i="1"/>
  <c r="U41" i="1"/>
  <c r="U47" i="1"/>
  <c r="U49" i="1"/>
  <c r="U51" i="1"/>
  <c r="U53" i="1"/>
  <c r="U55" i="1"/>
  <c r="U59" i="1"/>
  <c r="U61" i="1"/>
  <c r="U63" i="1"/>
  <c r="U67" i="1"/>
  <c r="U69" i="1"/>
  <c r="U71" i="1"/>
  <c r="U73" i="1"/>
  <c r="U75" i="1"/>
  <c r="U77" i="1"/>
  <c r="U83" i="1"/>
  <c r="U85" i="1"/>
  <c r="U87" i="1"/>
  <c r="U93" i="1"/>
  <c r="U95" i="1"/>
  <c r="T96" i="1"/>
  <c r="U97" i="1"/>
  <c r="T98" i="1"/>
  <c r="U99" i="1"/>
  <c r="T100" i="1"/>
  <c r="U101" i="1"/>
  <c r="T102" i="1"/>
  <c r="U103" i="1"/>
  <c r="T104" i="1"/>
  <c r="T106" i="1"/>
  <c r="U107" i="1"/>
  <c r="T108" i="1"/>
  <c r="U109" i="1"/>
  <c r="T110" i="1"/>
  <c r="T112" i="1"/>
  <c r="U113" i="1"/>
  <c r="T114" i="1"/>
  <c r="U115" i="1"/>
  <c r="T116" i="1"/>
  <c r="T118" i="1"/>
  <c r="U119" i="1"/>
  <c r="T120" i="1"/>
  <c r="U121" i="1"/>
  <c r="T122" i="1"/>
  <c r="T124" i="1"/>
  <c r="U125" i="1"/>
  <c r="T126" i="1"/>
  <c r="U127" i="1"/>
  <c r="T128" i="1"/>
  <c r="U129" i="1"/>
  <c r="T130" i="1"/>
  <c r="T132" i="1"/>
  <c r="T134" i="1"/>
  <c r="U135" i="1"/>
  <c r="T136" i="1"/>
  <c r="U137" i="1"/>
  <c r="T138" i="1"/>
  <c r="U139" i="1"/>
  <c r="T140" i="1"/>
  <c r="U141" i="1"/>
  <c r="T142" i="1"/>
  <c r="U143" i="1"/>
  <c r="T144" i="1"/>
  <c r="U145" i="1"/>
  <c r="T146" i="1"/>
  <c r="U147" i="1"/>
  <c r="T148" i="1"/>
  <c r="U149" i="1"/>
  <c r="T150" i="1"/>
  <c r="U151" i="1"/>
  <c r="T152" i="1"/>
  <c r="U153" i="1"/>
  <c r="T154" i="1"/>
  <c r="T156" i="1"/>
  <c r="U157" i="1"/>
  <c r="T158" i="1"/>
  <c r="U159" i="1"/>
  <c r="T160" i="1"/>
  <c r="U161" i="1"/>
  <c r="T162" i="1"/>
  <c r="U163" i="1"/>
  <c r="T164" i="1"/>
  <c r="U165" i="1"/>
  <c r="T166" i="1"/>
  <c r="U167" i="1"/>
  <c r="T168" i="1"/>
  <c r="U169" i="1"/>
  <c r="T170" i="1"/>
  <c r="U171" i="1"/>
  <c r="T172" i="1"/>
  <c r="U173" i="1"/>
  <c r="T174" i="1"/>
  <c r="U175" i="1"/>
  <c r="T176" i="1"/>
  <c r="U177" i="1"/>
  <c r="T178" i="1"/>
  <c r="T180" i="1"/>
  <c r="T182" i="1"/>
  <c r="T184" i="1"/>
  <c r="U185" i="1"/>
  <c r="T186" i="1"/>
  <c r="U187" i="1"/>
  <c r="T188" i="1"/>
  <c r="U189" i="1"/>
  <c r="T190" i="1"/>
  <c r="U191" i="1"/>
  <c r="T192" i="1"/>
  <c r="U193" i="1"/>
  <c r="T194" i="1"/>
  <c r="U195" i="1"/>
  <c r="T196" i="1"/>
  <c r="U197" i="1"/>
  <c r="T198" i="1"/>
  <c r="U199" i="1"/>
  <c r="T200" i="1"/>
  <c r="U201" i="1"/>
  <c r="T202" i="1"/>
  <c r="U203" i="1"/>
  <c r="T204" i="1"/>
  <c r="U205" i="1"/>
  <c r="T206" i="1"/>
  <c r="U207" i="1"/>
  <c r="T208" i="1"/>
  <c r="U209" i="1"/>
  <c r="T210" i="1"/>
  <c r="U211" i="1"/>
  <c r="T212" i="1"/>
  <c r="U213" i="1"/>
  <c r="T214" i="1"/>
  <c r="U215" i="1"/>
  <c r="T216" i="1"/>
  <c r="U217" i="1"/>
  <c r="T218" i="1"/>
  <c r="U219" i="1"/>
  <c r="T220" i="1"/>
  <c r="U221" i="1"/>
  <c r="T222" i="1"/>
  <c r="U223" i="1"/>
  <c r="T224" i="1"/>
  <c r="U225" i="1"/>
  <c r="T226" i="1"/>
  <c r="U227" i="1"/>
  <c r="T228" i="1"/>
  <c r="U229" i="1"/>
  <c r="T230" i="1"/>
  <c r="T232" i="1"/>
  <c r="U233" i="1"/>
  <c r="T234" i="1"/>
  <c r="U235" i="1"/>
  <c r="T236" i="1"/>
  <c r="T238" i="1"/>
  <c r="U239" i="1"/>
  <c r="T240" i="1"/>
  <c r="U241" i="1"/>
  <c r="T242" i="1"/>
  <c r="U243" i="1"/>
  <c r="T244" i="1"/>
  <c r="U245" i="1"/>
  <c r="T246" i="1"/>
  <c r="U247" i="1"/>
  <c r="T248" i="1"/>
  <c r="U249" i="1"/>
  <c r="T250" i="1"/>
  <c r="U251" i="1"/>
  <c r="T252" i="1"/>
  <c r="U253" i="1"/>
  <c r="T254" i="1"/>
  <c r="U255" i="1"/>
  <c r="T256" i="1"/>
  <c r="U257" i="1"/>
  <c r="T258" i="1"/>
  <c r="U259" i="1"/>
  <c r="T260" i="1"/>
  <c r="U261" i="1"/>
  <c r="T262" i="1"/>
  <c r="U263" i="1"/>
  <c r="T264" i="1"/>
  <c r="U265" i="1"/>
  <c r="T266" i="1"/>
  <c r="U267" i="1"/>
  <c r="T268" i="1"/>
  <c r="U269" i="1"/>
  <c r="T270" i="1"/>
  <c r="U271" i="1"/>
  <c r="T272" i="1"/>
  <c r="U273" i="1"/>
  <c r="T274" i="1"/>
  <c r="U275" i="1"/>
  <c r="T276" i="1"/>
  <c r="U277" i="1"/>
  <c r="T278" i="1"/>
  <c r="U279" i="1"/>
  <c r="T280" i="1"/>
  <c r="U281" i="1"/>
  <c r="T282" i="1"/>
  <c r="U283" i="1"/>
  <c r="T284" i="1"/>
  <c r="T286" i="1"/>
  <c r="U287" i="1"/>
  <c r="T288" i="1"/>
  <c r="U289" i="1"/>
  <c r="T290" i="1"/>
  <c r="T587" i="1"/>
  <c r="V588" i="1"/>
  <c r="T588" i="1"/>
  <c r="U588" i="1"/>
  <c r="T591" i="1"/>
  <c r="V592" i="1"/>
  <c r="T592" i="1"/>
  <c r="U592" i="1"/>
  <c r="T595" i="1"/>
  <c r="V596" i="1"/>
  <c r="T596" i="1"/>
  <c r="U596" i="1"/>
  <c r="T599" i="1"/>
  <c r="V600" i="1"/>
  <c r="T600" i="1"/>
  <c r="U600" i="1"/>
  <c r="T605" i="1"/>
  <c r="V606" i="1"/>
  <c r="T606" i="1"/>
  <c r="U606" i="1"/>
  <c r="T609" i="1"/>
  <c r="V610" i="1"/>
  <c r="T610" i="1"/>
  <c r="U610" i="1"/>
  <c r="T619" i="1"/>
  <c r="V620" i="1"/>
  <c r="T620" i="1"/>
  <c r="U620" i="1"/>
  <c r="T623" i="1"/>
  <c r="V624" i="1"/>
  <c r="T624" i="1"/>
  <c r="U624" i="1"/>
  <c r="T627" i="1"/>
  <c r="V628" i="1"/>
  <c r="T628" i="1"/>
  <c r="U628" i="1"/>
  <c r="T631" i="1"/>
  <c r="V632" i="1"/>
  <c r="T632" i="1"/>
  <c r="U632" i="1"/>
  <c r="T635" i="1"/>
  <c r="V636" i="1"/>
  <c r="T636" i="1"/>
  <c r="T637" i="1"/>
  <c r="V638" i="1"/>
  <c r="T638" i="1"/>
  <c r="U638" i="1"/>
  <c r="T641" i="1"/>
  <c r="V642" i="1"/>
  <c r="T642" i="1"/>
  <c r="U642" i="1"/>
  <c r="T645" i="1"/>
  <c r="V646" i="1"/>
  <c r="T646" i="1"/>
  <c r="U646" i="1"/>
  <c r="T649" i="1"/>
  <c r="V650" i="1"/>
  <c r="T650" i="1"/>
  <c r="T651" i="1"/>
  <c r="V652" i="1"/>
  <c r="T652" i="1"/>
  <c r="T653" i="1"/>
  <c r="V654" i="1"/>
  <c r="T654" i="1"/>
  <c r="T655" i="1"/>
  <c r="V656" i="1"/>
  <c r="T656" i="1"/>
  <c r="T657" i="1"/>
  <c r="V658" i="1"/>
  <c r="T658" i="1"/>
  <c r="T659" i="1"/>
  <c r="V660" i="1"/>
  <c r="T660" i="1"/>
  <c r="T661" i="1"/>
  <c r="V662" i="1"/>
  <c r="T662" i="1"/>
  <c r="T663" i="1"/>
  <c r="V664" i="1"/>
  <c r="T664" i="1"/>
  <c r="T665" i="1"/>
  <c r="V666" i="1"/>
  <c r="T666" i="1"/>
  <c r="U666" i="1"/>
  <c r="T669" i="1"/>
  <c r="V670" i="1"/>
  <c r="T670" i="1"/>
  <c r="U670" i="1"/>
  <c r="T673" i="1"/>
  <c r="V674" i="1"/>
  <c r="T674" i="1"/>
  <c r="U674" i="1"/>
  <c r="T677" i="1"/>
  <c r="V678" i="1"/>
  <c r="T678" i="1"/>
  <c r="U678" i="1"/>
  <c r="T681" i="1"/>
  <c r="V682" i="1"/>
  <c r="T682" i="1"/>
  <c r="U682" i="1"/>
  <c r="T685" i="1"/>
  <c r="V686" i="1"/>
  <c r="T686" i="1"/>
  <c r="U686" i="1"/>
  <c r="T689" i="1"/>
  <c r="V690" i="1"/>
  <c r="T690" i="1"/>
  <c r="U690" i="1"/>
  <c r="T693" i="1"/>
  <c r="V694" i="1"/>
  <c r="T694" i="1"/>
  <c r="T695" i="1"/>
  <c r="V696" i="1"/>
  <c r="T696" i="1"/>
  <c r="U696" i="1"/>
  <c r="T703" i="1"/>
  <c r="V704" i="1"/>
  <c r="T704" i="1"/>
  <c r="U704" i="1"/>
  <c r="T707" i="1"/>
  <c r="V708" i="1"/>
  <c r="T708" i="1"/>
  <c r="T709" i="1"/>
  <c r="V710" i="1"/>
  <c r="T710" i="1"/>
  <c r="T711" i="1"/>
  <c r="V712" i="1"/>
  <c r="T712" i="1"/>
  <c r="T713" i="1"/>
  <c r="V714" i="1"/>
  <c r="T714" i="1"/>
  <c r="T715" i="1"/>
  <c r="V716" i="1"/>
  <c r="T716" i="1"/>
  <c r="U716" i="1"/>
  <c r="T719" i="1"/>
  <c r="V720" i="1"/>
  <c r="T720" i="1"/>
  <c r="U720" i="1"/>
  <c r="T723" i="1"/>
  <c r="V724" i="1"/>
  <c r="T724" i="1"/>
  <c r="U724" i="1"/>
  <c r="T97" i="1"/>
  <c r="T99" i="1"/>
  <c r="T101" i="1"/>
  <c r="T103" i="1"/>
  <c r="T105" i="1"/>
  <c r="T107" i="1"/>
  <c r="T109" i="1"/>
  <c r="T113" i="1"/>
  <c r="T115" i="1"/>
  <c r="T117" i="1"/>
  <c r="T119" i="1"/>
  <c r="T121" i="1"/>
  <c r="T123" i="1"/>
  <c r="T125" i="1"/>
  <c r="T127" i="1"/>
  <c r="T129" i="1"/>
  <c r="T131" i="1"/>
  <c r="T135" i="1"/>
  <c r="T137" i="1"/>
  <c r="T139" i="1"/>
  <c r="T141" i="1"/>
  <c r="T143" i="1"/>
  <c r="T145" i="1"/>
  <c r="T147" i="1"/>
  <c r="T149" i="1"/>
  <c r="T151" i="1"/>
  <c r="T153" i="1"/>
  <c r="T155" i="1"/>
  <c r="T157" i="1"/>
  <c r="T159" i="1"/>
  <c r="T161" i="1"/>
  <c r="T163" i="1"/>
  <c r="T165" i="1"/>
  <c r="T167" i="1"/>
  <c r="T169" i="1"/>
  <c r="T171" i="1"/>
  <c r="T173" i="1"/>
  <c r="T175" i="1"/>
  <c r="T177" i="1"/>
  <c r="T179" i="1"/>
  <c r="T181" i="1"/>
  <c r="T183" i="1"/>
  <c r="T185" i="1"/>
  <c r="T187" i="1"/>
  <c r="T189" i="1"/>
  <c r="T191" i="1"/>
  <c r="T193" i="1"/>
  <c r="T195" i="1"/>
  <c r="T197" i="1"/>
  <c r="T199" i="1"/>
  <c r="T201" i="1"/>
  <c r="T203" i="1"/>
  <c r="T205" i="1"/>
  <c r="T207" i="1"/>
  <c r="T209" i="1"/>
  <c r="T211" i="1"/>
  <c r="T213" i="1"/>
  <c r="T215" i="1"/>
  <c r="T217" i="1"/>
  <c r="T219" i="1"/>
  <c r="T221" i="1"/>
  <c r="T223" i="1"/>
  <c r="T225" i="1"/>
  <c r="T227" i="1"/>
  <c r="T229" i="1"/>
  <c r="T231" i="1"/>
  <c r="T233" i="1"/>
  <c r="T235" i="1"/>
  <c r="T237" i="1"/>
  <c r="T239" i="1"/>
  <c r="T241" i="1"/>
  <c r="T243" i="1"/>
  <c r="T245" i="1"/>
  <c r="T247" i="1"/>
  <c r="T249" i="1"/>
  <c r="T251" i="1"/>
  <c r="T253" i="1"/>
  <c r="T255" i="1"/>
  <c r="T257" i="1"/>
  <c r="T259" i="1"/>
  <c r="T261" i="1"/>
  <c r="T263" i="1"/>
  <c r="T265" i="1"/>
  <c r="T267" i="1"/>
  <c r="T269" i="1"/>
  <c r="T271" i="1"/>
  <c r="T273" i="1"/>
  <c r="T275" i="1"/>
  <c r="T277" i="1"/>
  <c r="T279" i="1"/>
  <c r="T281" i="1"/>
  <c r="T283" i="1"/>
  <c r="T285" i="1"/>
  <c r="T287" i="1"/>
  <c r="T289" i="1"/>
  <c r="V291" i="1"/>
  <c r="T291" i="1"/>
  <c r="T292" i="1"/>
  <c r="V293" i="1"/>
  <c r="T293" i="1"/>
  <c r="T294" i="1"/>
  <c r="V295" i="1"/>
  <c r="T295" i="1"/>
  <c r="T296" i="1"/>
  <c r="V297" i="1"/>
  <c r="T297" i="1"/>
  <c r="T298" i="1"/>
  <c r="V299" i="1"/>
  <c r="T299" i="1"/>
  <c r="T300" i="1"/>
  <c r="V301" i="1"/>
  <c r="T301" i="1"/>
  <c r="T302" i="1"/>
  <c r="V303" i="1"/>
  <c r="T303" i="1"/>
  <c r="T304" i="1"/>
  <c r="V305" i="1"/>
  <c r="T305" i="1"/>
  <c r="T306" i="1"/>
  <c r="V307" i="1"/>
  <c r="T307" i="1"/>
  <c r="T308" i="1"/>
  <c r="V309" i="1"/>
  <c r="T309" i="1"/>
  <c r="T310" i="1"/>
  <c r="V311" i="1"/>
  <c r="T311" i="1"/>
  <c r="T312" i="1"/>
  <c r="V313" i="1"/>
  <c r="T313" i="1"/>
  <c r="T314" i="1"/>
  <c r="V315" i="1"/>
  <c r="T315" i="1"/>
  <c r="T316" i="1"/>
  <c r="V317" i="1"/>
  <c r="T317" i="1"/>
  <c r="T318" i="1"/>
  <c r="V319" i="1"/>
  <c r="T319" i="1"/>
  <c r="T320" i="1"/>
  <c r="V321" i="1"/>
  <c r="T321" i="1"/>
  <c r="T322" i="1"/>
  <c r="V323" i="1"/>
  <c r="T323" i="1"/>
  <c r="T324" i="1"/>
  <c r="V325" i="1"/>
  <c r="T325" i="1"/>
  <c r="T326" i="1"/>
  <c r="V327" i="1"/>
  <c r="T327" i="1"/>
  <c r="T328" i="1"/>
  <c r="V329" i="1"/>
  <c r="T329" i="1"/>
  <c r="T330" i="1"/>
  <c r="V331" i="1"/>
  <c r="T331" i="1"/>
  <c r="T332" i="1"/>
  <c r="V333" i="1"/>
  <c r="T333" i="1"/>
  <c r="T334" i="1"/>
  <c r="V335" i="1"/>
  <c r="T335" i="1"/>
  <c r="T336" i="1"/>
  <c r="V337" i="1"/>
  <c r="T337" i="1"/>
  <c r="T338" i="1"/>
  <c r="V339" i="1"/>
  <c r="T339" i="1"/>
  <c r="T340" i="1"/>
  <c r="V341" i="1"/>
  <c r="T341" i="1"/>
  <c r="T342" i="1"/>
  <c r="V343" i="1"/>
  <c r="T343" i="1"/>
  <c r="T344" i="1"/>
  <c r="V345" i="1"/>
  <c r="T345" i="1"/>
  <c r="T346" i="1"/>
  <c r="V347" i="1"/>
  <c r="T347" i="1"/>
  <c r="T348" i="1"/>
  <c r="V349" i="1"/>
  <c r="T349" i="1"/>
  <c r="T350" i="1"/>
  <c r="V351" i="1"/>
  <c r="T351" i="1"/>
  <c r="T352" i="1"/>
  <c r="V353" i="1"/>
  <c r="T353" i="1"/>
  <c r="T354" i="1"/>
  <c r="V355" i="1"/>
  <c r="T355" i="1"/>
  <c r="T356" i="1"/>
  <c r="V357" i="1"/>
  <c r="T357" i="1"/>
  <c r="T358" i="1"/>
  <c r="V359" i="1"/>
  <c r="T359" i="1"/>
  <c r="T360" i="1"/>
  <c r="V361" i="1"/>
  <c r="T361" i="1"/>
  <c r="T362" i="1"/>
  <c r="V363" i="1"/>
  <c r="T363" i="1"/>
  <c r="T364" i="1"/>
  <c r="V365" i="1"/>
  <c r="T365" i="1"/>
  <c r="T366" i="1"/>
  <c r="V367" i="1"/>
  <c r="T367" i="1"/>
  <c r="T368" i="1"/>
  <c r="V369" i="1"/>
  <c r="T369" i="1"/>
  <c r="T370" i="1"/>
  <c r="V371" i="1"/>
  <c r="T371" i="1"/>
  <c r="T372" i="1"/>
  <c r="V373" i="1"/>
  <c r="T373" i="1"/>
  <c r="T374" i="1"/>
  <c r="V375" i="1"/>
  <c r="T375" i="1"/>
  <c r="T376" i="1"/>
  <c r="V377" i="1"/>
  <c r="T377" i="1"/>
  <c r="T378" i="1"/>
  <c r="V379" i="1"/>
  <c r="T379" i="1"/>
  <c r="T380" i="1"/>
  <c r="V381" i="1"/>
  <c r="T381" i="1"/>
  <c r="T382" i="1"/>
  <c r="V383" i="1"/>
  <c r="T383" i="1"/>
  <c r="T384" i="1"/>
  <c r="V385" i="1"/>
  <c r="T385" i="1"/>
  <c r="T386" i="1"/>
  <c r="V387" i="1"/>
  <c r="T387" i="1"/>
  <c r="T388" i="1"/>
  <c r="V389" i="1"/>
  <c r="T389" i="1"/>
  <c r="T390" i="1"/>
  <c r="V391" i="1"/>
  <c r="T391" i="1"/>
  <c r="T392" i="1"/>
  <c r="V393" i="1"/>
  <c r="T393" i="1"/>
  <c r="T394" i="1"/>
  <c r="V395" i="1"/>
  <c r="T395" i="1"/>
  <c r="T396" i="1"/>
  <c r="V397" i="1"/>
  <c r="T397" i="1"/>
  <c r="T398" i="1"/>
  <c r="V399" i="1"/>
  <c r="T399" i="1"/>
  <c r="T400" i="1"/>
  <c r="V401" i="1"/>
  <c r="T401" i="1"/>
  <c r="T402" i="1"/>
  <c r="V403" i="1"/>
  <c r="T403" i="1"/>
  <c r="T404" i="1"/>
  <c r="V405" i="1"/>
  <c r="T405" i="1"/>
  <c r="T406" i="1"/>
  <c r="V407" i="1"/>
  <c r="T407" i="1"/>
  <c r="T408" i="1"/>
  <c r="V409" i="1"/>
  <c r="T409" i="1"/>
  <c r="T410" i="1"/>
  <c r="V411" i="1"/>
  <c r="T411" i="1"/>
  <c r="T412" i="1"/>
  <c r="V413" i="1"/>
  <c r="T413" i="1"/>
  <c r="T414" i="1"/>
  <c r="V415" i="1"/>
  <c r="T415" i="1"/>
  <c r="T416" i="1"/>
  <c r="V417" i="1"/>
  <c r="T417" i="1"/>
  <c r="T418" i="1"/>
  <c r="V419" i="1"/>
  <c r="T419" i="1"/>
  <c r="T420" i="1"/>
  <c r="V421" i="1"/>
  <c r="T421" i="1"/>
  <c r="T422" i="1"/>
  <c r="V423" i="1"/>
  <c r="T423" i="1"/>
  <c r="T424" i="1"/>
  <c r="V425" i="1"/>
  <c r="T425" i="1"/>
  <c r="T426" i="1"/>
  <c r="V427" i="1"/>
  <c r="T427" i="1"/>
  <c r="T428" i="1"/>
  <c r="V429" i="1"/>
  <c r="T429" i="1"/>
  <c r="T430" i="1"/>
  <c r="V431" i="1"/>
  <c r="T431" i="1"/>
  <c r="T432" i="1"/>
  <c r="V433" i="1"/>
  <c r="T433" i="1"/>
  <c r="T434" i="1"/>
  <c r="V435" i="1"/>
  <c r="T435" i="1"/>
  <c r="T436" i="1"/>
  <c r="V437" i="1"/>
  <c r="T437" i="1"/>
  <c r="T438" i="1"/>
  <c r="V439" i="1"/>
  <c r="T439" i="1"/>
  <c r="T440" i="1"/>
  <c r="V441" i="1"/>
  <c r="T441" i="1"/>
  <c r="T442" i="1"/>
  <c r="V443" i="1"/>
  <c r="T443" i="1"/>
  <c r="T444" i="1"/>
  <c r="V445" i="1"/>
  <c r="T445" i="1"/>
  <c r="T446" i="1"/>
  <c r="V447" i="1"/>
  <c r="T447" i="1"/>
  <c r="T448" i="1"/>
  <c r="V449" i="1"/>
  <c r="T449" i="1"/>
  <c r="T450" i="1"/>
  <c r="V451" i="1"/>
  <c r="T451" i="1"/>
  <c r="T452" i="1"/>
  <c r="V453" i="1"/>
  <c r="T453" i="1"/>
  <c r="T454" i="1"/>
  <c r="V455" i="1"/>
  <c r="T455" i="1"/>
  <c r="T456" i="1"/>
  <c r="V457" i="1"/>
  <c r="T457" i="1"/>
  <c r="T458" i="1"/>
  <c r="V459" i="1"/>
  <c r="T459" i="1"/>
  <c r="T460" i="1"/>
  <c r="V461" i="1"/>
  <c r="T461" i="1"/>
  <c r="T462" i="1"/>
  <c r="V463" i="1"/>
  <c r="T463" i="1"/>
  <c r="T464" i="1"/>
  <c r="V465" i="1"/>
  <c r="T465" i="1"/>
  <c r="T466" i="1"/>
  <c r="V467" i="1"/>
  <c r="T467" i="1"/>
  <c r="T468" i="1"/>
  <c r="V469" i="1"/>
  <c r="T469" i="1"/>
  <c r="T470" i="1"/>
  <c r="V471" i="1"/>
  <c r="T471" i="1"/>
  <c r="T472" i="1"/>
  <c r="V473" i="1"/>
  <c r="T473" i="1"/>
  <c r="T474" i="1"/>
  <c r="V475" i="1"/>
  <c r="T475" i="1"/>
  <c r="T476" i="1"/>
  <c r="V477" i="1"/>
  <c r="T477" i="1"/>
  <c r="T478" i="1"/>
  <c r="V479" i="1"/>
  <c r="T479" i="1"/>
  <c r="T480" i="1"/>
  <c r="V481" i="1"/>
  <c r="T481" i="1"/>
  <c r="T482" i="1"/>
  <c r="V483" i="1"/>
  <c r="T483" i="1"/>
  <c r="T484" i="1"/>
  <c r="V485" i="1"/>
  <c r="T485" i="1"/>
  <c r="T486" i="1"/>
  <c r="V487" i="1"/>
  <c r="T487" i="1"/>
  <c r="T488" i="1"/>
  <c r="V489" i="1"/>
  <c r="T489" i="1"/>
  <c r="T490" i="1"/>
  <c r="V491" i="1"/>
  <c r="T491" i="1"/>
  <c r="T492" i="1"/>
  <c r="V493" i="1"/>
  <c r="T493" i="1"/>
  <c r="T494" i="1"/>
  <c r="V495" i="1"/>
  <c r="T495" i="1"/>
  <c r="T496" i="1"/>
  <c r="V497" i="1"/>
  <c r="T497" i="1"/>
  <c r="T498" i="1"/>
  <c r="V499" i="1"/>
  <c r="T499" i="1"/>
  <c r="T500" i="1"/>
  <c r="V501" i="1"/>
  <c r="T501" i="1"/>
  <c r="T502" i="1"/>
  <c r="V503" i="1"/>
  <c r="T503" i="1"/>
  <c r="T504" i="1"/>
  <c r="V505" i="1"/>
  <c r="T505" i="1"/>
  <c r="T506" i="1"/>
  <c r="V507" i="1"/>
  <c r="T507" i="1"/>
  <c r="T508" i="1"/>
  <c r="V509" i="1"/>
  <c r="T509" i="1"/>
  <c r="T510" i="1"/>
  <c r="V511" i="1"/>
  <c r="T511" i="1"/>
  <c r="T512" i="1"/>
  <c r="V513" i="1"/>
  <c r="T513" i="1"/>
  <c r="T514" i="1"/>
  <c r="V515" i="1"/>
  <c r="T515" i="1"/>
  <c r="T516" i="1"/>
  <c r="V517" i="1"/>
  <c r="T517" i="1"/>
  <c r="T518" i="1"/>
  <c r="V519" i="1"/>
  <c r="T519" i="1"/>
  <c r="T520" i="1"/>
  <c r="V521" i="1"/>
  <c r="T521" i="1"/>
  <c r="T522" i="1"/>
  <c r="V523" i="1"/>
  <c r="T523" i="1"/>
  <c r="T524" i="1"/>
  <c r="V525" i="1"/>
  <c r="T525" i="1"/>
  <c r="T526" i="1"/>
  <c r="V527" i="1"/>
  <c r="T527" i="1"/>
  <c r="T528" i="1"/>
  <c r="V529" i="1"/>
  <c r="T529" i="1"/>
  <c r="T530" i="1"/>
  <c r="V531" i="1"/>
  <c r="T531" i="1"/>
  <c r="T532" i="1"/>
  <c r="V533" i="1"/>
  <c r="T533" i="1"/>
  <c r="T534" i="1"/>
  <c r="V535" i="1"/>
  <c r="T535" i="1"/>
  <c r="T536" i="1"/>
  <c r="V537" i="1"/>
  <c r="T537" i="1"/>
  <c r="T538" i="1"/>
  <c r="V539" i="1"/>
  <c r="T539" i="1"/>
  <c r="T540" i="1"/>
  <c r="V541" i="1"/>
  <c r="T541" i="1"/>
  <c r="T542" i="1"/>
  <c r="V543" i="1"/>
  <c r="T543" i="1"/>
  <c r="T544" i="1"/>
  <c r="V545" i="1"/>
  <c r="T545" i="1"/>
  <c r="T546" i="1"/>
  <c r="V547" i="1"/>
  <c r="T547" i="1"/>
  <c r="T548" i="1"/>
  <c r="V549" i="1"/>
  <c r="T549" i="1"/>
  <c r="T550" i="1"/>
  <c r="V551" i="1"/>
  <c r="T551" i="1"/>
  <c r="T552" i="1"/>
  <c r="V553" i="1"/>
  <c r="T553" i="1"/>
  <c r="T554" i="1"/>
  <c r="V555" i="1"/>
  <c r="T555" i="1"/>
  <c r="T556" i="1"/>
  <c r="V557" i="1"/>
  <c r="T557" i="1"/>
  <c r="T558" i="1"/>
  <c r="V559" i="1"/>
  <c r="T559" i="1"/>
  <c r="T560" i="1"/>
  <c r="V561" i="1"/>
  <c r="T561" i="1"/>
  <c r="T562" i="1"/>
  <c r="V563" i="1"/>
  <c r="T563" i="1"/>
  <c r="T564" i="1"/>
  <c r="V565" i="1"/>
  <c r="T565" i="1"/>
  <c r="T566" i="1"/>
  <c r="V567" i="1"/>
  <c r="T567" i="1"/>
  <c r="T568" i="1"/>
  <c r="V569" i="1"/>
  <c r="T569" i="1"/>
  <c r="T570" i="1"/>
  <c r="V571" i="1"/>
  <c r="T571" i="1"/>
  <c r="T572" i="1"/>
  <c r="V573" i="1"/>
  <c r="T573" i="1"/>
  <c r="T574" i="1"/>
  <c r="V575" i="1"/>
  <c r="T575" i="1"/>
  <c r="T576" i="1"/>
  <c r="V577" i="1"/>
  <c r="T577" i="1"/>
  <c r="T578" i="1"/>
  <c r="V579" i="1"/>
  <c r="T579" i="1"/>
  <c r="T580" i="1"/>
  <c r="V581" i="1"/>
  <c r="T581" i="1"/>
  <c r="T582" i="1"/>
  <c r="V583" i="1"/>
  <c r="T583" i="1"/>
  <c r="T584" i="1"/>
  <c r="V585" i="1"/>
  <c r="T585" i="1"/>
  <c r="T586" i="1"/>
  <c r="T589" i="1"/>
  <c r="V590" i="1"/>
  <c r="T590" i="1"/>
  <c r="U590" i="1"/>
  <c r="T593" i="1"/>
  <c r="V594" i="1"/>
  <c r="T594" i="1"/>
  <c r="U594" i="1"/>
  <c r="T597" i="1"/>
  <c r="V598" i="1"/>
  <c r="T598" i="1"/>
  <c r="U598" i="1"/>
  <c r="T601" i="1"/>
  <c r="V602" i="1"/>
  <c r="T602" i="1"/>
  <c r="T603" i="1"/>
  <c r="V604" i="1"/>
  <c r="T604" i="1"/>
  <c r="U604" i="1"/>
  <c r="T607" i="1"/>
  <c r="V608" i="1"/>
  <c r="T608" i="1"/>
  <c r="U608" i="1"/>
  <c r="T611" i="1"/>
  <c r="V612" i="1"/>
  <c r="T612" i="1"/>
  <c r="T613" i="1"/>
  <c r="V614" i="1"/>
  <c r="T614" i="1"/>
  <c r="T615" i="1"/>
  <c r="V616" i="1"/>
  <c r="T616" i="1"/>
  <c r="T617" i="1"/>
  <c r="V618" i="1"/>
  <c r="T618" i="1"/>
  <c r="U618" i="1"/>
  <c r="T621" i="1"/>
  <c r="V622" i="1"/>
  <c r="T622" i="1"/>
  <c r="U622" i="1"/>
  <c r="T625" i="1"/>
  <c r="V626" i="1"/>
  <c r="T626" i="1"/>
  <c r="U626" i="1"/>
  <c r="T629" i="1"/>
  <c r="V630" i="1"/>
  <c r="T630" i="1"/>
  <c r="U630" i="1"/>
  <c r="T633" i="1"/>
  <c r="V634" i="1"/>
  <c r="T634" i="1"/>
  <c r="U634" i="1"/>
  <c r="T639" i="1"/>
  <c r="V640" i="1"/>
  <c r="T640" i="1"/>
  <c r="U640" i="1"/>
  <c r="T643" i="1"/>
  <c r="V644" i="1"/>
  <c r="T644" i="1"/>
  <c r="U644" i="1"/>
  <c r="T647" i="1"/>
  <c r="V648" i="1"/>
  <c r="T648" i="1"/>
  <c r="U648" i="1"/>
  <c r="T667" i="1"/>
  <c r="V668" i="1"/>
  <c r="T668" i="1"/>
  <c r="U668" i="1"/>
  <c r="T671" i="1"/>
  <c r="V672" i="1"/>
  <c r="T672" i="1"/>
  <c r="U672" i="1"/>
  <c r="T675" i="1"/>
  <c r="V676" i="1"/>
  <c r="T676" i="1"/>
  <c r="U676" i="1"/>
  <c r="T679" i="1"/>
  <c r="V680" i="1"/>
  <c r="T680" i="1"/>
  <c r="U680" i="1"/>
  <c r="T683" i="1"/>
  <c r="V684" i="1"/>
  <c r="T684" i="1"/>
  <c r="U684" i="1"/>
  <c r="T687" i="1"/>
  <c r="V688" i="1"/>
  <c r="T688" i="1"/>
  <c r="U688" i="1"/>
  <c r="T691" i="1"/>
  <c r="V692" i="1"/>
  <c r="T692" i="1"/>
  <c r="U692" i="1"/>
  <c r="T697" i="1"/>
  <c r="V698" i="1"/>
  <c r="T698" i="1"/>
  <c r="T699" i="1"/>
  <c r="V700" i="1"/>
  <c r="T700" i="1"/>
  <c r="T701" i="1"/>
  <c r="V702" i="1"/>
  <c r="T702" i="1"/>
  <c r="U702" i="1"/>
  <c r="T705" i="1"/>
  <c r="V706" i="1"/>
  <c r="T706" i="1"/>
  <c r="U706" i="1"/>
  <c r="T717" i="1"/>
  <c r="V718" i="1"/>
  <c r="T718" i="1"/>
  <c r="U718" i="1"/>
  <c r="T721" i="1"/>
  <c r="V722" i="1"/>
  <c r="T722" i="1"/>
  <c r="U722" i="1"/>
  <c r="T725" i="1"/>
  <c r="V726" i="1"/>
  <c r="T726" i="1"/>
  <c r="T727" i="1"/>
  <c r="V728" i="1"/>
  <c r="T728" i="1"/>
  <c r="T731" i="1"/>
  <c r="V732" i="1"/>
  <c r="T732" i="1"/>
  <c r="U732" i="1"/>
  <c r="T737" i="1"/>
  <c r="V738" i="1"/>
  <c r="T738" i="1"/>
  <c r="U738" i="1"/>
  <c r="T741" i="1"/>
  <c r="V742" i="1"/>
  <c r="T742" i="1"/>
  <c r="U742" i="1"/>
  <c r="T745" i="1"/>
  <c r="V746" i="1"/>
  <c r="T746" i="1"/>
  <c r="U746" i="1"/>
  <c r="T749" i="1"/>
  <c r="V750" i="1"/>
  <c r="T750" i="1"/>
  <c r="T751" i="1"/>
  <c r="V752" i="1"/>
  <c r="T752" i="1"/>
  <c r="U752" i="1"/>
  <c r="T755" i="1"/>
  <c r="V756" i="1"/>
  <c r="T756" i="1"/>
  <c r="U756" i="1"/>
  <c r="T759" i="1"/>
  <c r="V760" i="1"/>
  <c r="T760" i="1"/>
  <c r="U760" i="1"/>
  <c r="T763" i="1"/>
  <c r="V764" i="1"/>
  <c r="T764" i="1"/>
  <c r="U764" i="1"/>
  <c r="T767" i="1"/>
  <c r="V768" i="1"/>
  <c r="T768" i="1"/>
  <c r="U768" i="1"/>
  <c r="T771" i="1"/>
  <c r="V772" i="1"/>
  <c r="T772" i="1"/>
  <c r="T773" i="1"/>
  <c r="V774" i="1"/>
  <c r="T774" i="1"/>
  <c r="T775" i="1"/>
  <c r="V776" i="1"/>
  <c r="T776" i="1"/>
  <c r="T777" i="1"/>
  <c r="V778" i="1"/>
  <c r="T778" i="1"/>
  <c r="T779" i="1"/>
  <c r="V780" i="1"/>
  <c r="T780" i="1"/>
  <c r="U780" i="1"/>
  <c r="T783" i="1"/>
  <c r="V784" i="1"/>
  <c r="T784" i="1"/>
  <c r="U784" i="1"/>
  <c r="T787" i="1"/>
  <c r="V788" i="1"/>
  <c r="T788" i="1"/>
  <c r="U788" i="1"/>
  <c r="T791" i="1"/>
  <c r="V792" i="1"/>
  <c r="T792" i="1"/>
  <c r="U792" i="1"/>
  <c r="T795" i="1"/>
  <c r="V796" i="1"/>
  <c r="T796" i="1"/>
  <c r="U796" i="1"/>
  <c r="T799" i="1"/>
  <c r="V800" i="1"/>
  <c r="T800" i="1"/>
  <c r="U800" i="1"/>
  <c r="V803" i="1"/>
  <c r="T803" i="1"/>
  <c r="U803" i="1"/>
  <c r="T806" i="1"/>
  <c r="V807" i="1"/>
  <c r="T807" i="1"/>
  <c r="U807" i="1"/>
  <c r="T810" i="1"/>
  <c r="V811" i="1"/>
  <c r="T811" i="1"/>
  <c r="U811" i="1"/>
  <c r="T814" i="1"/>
  <c r="V815" i="1"/>
  <c r="T815" i="1"/>
  <c r="U815" i="1"/>
  <c r="T818" i="1"/>
  <c r="V819" i="1"/>
  <c r="T819" i="1"/>
  <c r="U819" i="1"/>
  <c r="T822" i="1"/>
  <c r="V823" i="1"/>
  <c r="T823" i="1"/>
  <c r="U823" i="1"/>
  <c r="T826" i="1"/>
  <c r="V827" i="1"/>
  <c r="T827" i="1"/>
  <c r="U827" i="1"/>
  <c r="T832" i="1"/>
  <c r="V833" i="1"/>
  <c r="T833" i="1"/>
  <c r="U833" i="1"/>
  <c r="T836" i="1"/>
  <c r="V837" i="1"/>
  <c r="T837" i="1"/>
  <c r="U837" i="1"/>
  <c r="T840" i="1"/>
  <c r="V841" i="1"/>
  <c r="T841" i="1"/>
  <c r="U841" i="1"/>
  <c r="U844" i="1"/>
  <c r="T844" i="1"/>
  <c r="V586" i="1"/>
  <c r="U728" i="1"/>
  <c r="T729" i="1"/>
  <c r="V730" i="1"/>
  <c r="T730" i="1"/>
  <c r="U730" i="1"/>
  <c r="T733" i="1"/>
  <c r="V734" i="1"/>
  <c r="T734" i="1"/>
  <c r="T735" i="1"/>
  <c r="V736" i="1"/>
  <c r="T736" i="1"/>
  <c r="U736" i="1"/>
  <c r="T739" i="1"/>
  <c r="V740" i="1"/>
  <c r="T740" i="1"/>
  <c r="U740" i="1"/>
  <c r="T743" i="1"/>
  <c r="V744" i="1"/>
  <c r="T744" i="1"/>
  <c r="U744" i="1"/>
  <c r="T747" i="1"/>
  <c r="V748" i="1"/>
  <c r="T748" i="1"/>
  <c r="U748" i="1"/>
  <c r="T753" i="1"/>
  <c r="V754" i="1"/>
  <c r="T754" i="1"/>
  <c r="U754" i="1"/>
  <c r="T757" i="1"/>
  <c r="V758" i="1"/>
  <c r="T758" i="1"/>
  <c r="U758" i="1"/>
  <c r="T761" i="1"/>
  <c r="V762" i="1"/>
  <c r="T762" i="1"/>
  <c r="U762" i="1"/>
  <c r="T765" i="1"/>
  <c r="V766" i="1"/>
  <c r="T766" i="1"/>
  <c r="U766" i="1"/>
  <c r="T769" i="1"/>
  <c r="V770" i="1"/>
  <c r="T770" i="1"/>
  <c r="U770" i="1"/>
  <c r="T781" i="1"/>
  <c r="V782" i="1"/>
  <c r="T782" i="1"/>
  <c r="U782" i="1"/>
  <c r="T785" i="1"/>
  <c r="V786" i="1"/>
  <c r="T786" i="1"/>
  <c r="U786" i="1"/>
  <c r="T789" i="1"/>
  <c r="V790" i="1"/>
  <c r="T790" i="1"/>
  <c r="U790" i="1"/>
  <c r="T793" i="1"/>
  <c r="V794" i="1"/>
  <c r="T794" i="1"/>
  <c r="U794" i="1"/>
  <c r="T797" i="1"/>
  <c r="V798" i="1"/>
  <c r="T798" i="1"/>
  <c r="U798" i="1"/>
  <c r="T801" i="1"/>
  <c r="V802" i="1"/>
  <c r="T802" i="1"/>
  <c r="U802" i="1"/>
  <c r="T804" i="1"/>
  <c r="V805" i="1"/>
  <c r="T805" i="1"/>
  <c r="U805" i="1"/>
  <c r="T808" i="1"/>
  <c r="V809" i="1"/>
  <c r="T809" i="1"/>
  <c r="U809" i="1"/>
  <c r="T812" i="1"/>
  <c r="V813" i="1"/>
  <c r="T813" i="1"/>
  <c r="U813" i="1"/>
  <c r="T816" i="1"/>
  <c r="V817" i="1"/>
  <c r="T817" i="1"/>
  <c r="U817" i="1"/>
  <c r="T820" i="1"/>
  <c r="V821" i="1"/>
  <c r="T821" i="1"/>
  <c r="U821" i="1"/>
  <c r="T824" i="1"/>
  <c r="V825" i="1"/>
  <c r="T825" i="1"/>
  <c r="U825" i="1"/>
  <c r="T828" i="1"/>
  <c r="V829" i="1"/>
  <c r="T829" i="1"/>
  <c r="T830" i="1"/>
  <c r="V831" i="1"/>
  <c r="T831" i="1"/>
  <c r="U831" i="1"/>
  <c r="T834" i="1"/>
  <c r="V835" i="1"/>
  <c r="T835" i="1"/>
  <c r="U835" i="1"/>
  <c r="T838" i="1"/>
  <c r="V839" i="1"/>
  <c r="T839" i="1"/>
  <c r="U839" i="1"/>
  <c r="T842" i="1"/>
  <c r="V843" i="1"/>
  <c r="T843" i="1"/>
  <c r="U843" i="1"/>
  <c r="I114" i="1"/>
  <c r="H114" i="1"/>
  <c r="G114" i="1"/>
  <c r="F114" i="1"/>
  <c r="F131" i="1"/>
  <c r="M131" i="1"/>
  <c r="K122" i="1"/>
  <c r="K116" i="1"/>
  <c r="L132" i="1"/>
  <c r="K132" i="1"/>
  <c r="J132" i="1"/>
  <c r="P132" i="1" s="1"/>
  <c r="L130" i="1"/>
  <c r="J130" i="1"/>
  <c r="P130" i="1" s="1"/>
  <c r="L129" i="1"/>
  <c r="K129" i="1"/>
  <c r="N129" i="1" s="1"/>
  <c r="J129" i="1"/>
  <c r="P129" i="1" s="1"/>
  <c r="J128" i="1"/>
  <c r="L120" i="1"/>
  <c r="J120" i="1"/>
  <c r="D132" i="1"/>
  <c r="C132" i="1"/>
  <c r="I132" i="1" s="1"/>
  <c r="E132" i="1"/>
  <c r="E130" i="1"/>
  <c r="C130" i="1"/>
  <c r="I130" i="1" s="1"/>
  <c r="D129" i="1"/>
  <c r="C129" i="1"/>
  <c r="I129" i="1" s="1"/>
  <c r="E129" i="1"/>
  <c r="E128" i="1"/>
  <c r="C120" i="1"/>
  <c r="E120" i="1"/>
  <c r="D122" i="1"/>
  <c r="I844" i="1"/>
  <c r="H844" i="1"/>
  <c r="G844" i="1"/>
  <c r="F844" i="1"/>
  <c r="I843" i="1"/>
  <c r="H843" i="1"/>
  <c r="G843" i="1"/>
  <c r="F843" i="1"/>
  <c r="E842" i="1"/>
  <c r="D842" i="1"/>
  <c r="F842" i="1" s="1"/>
  <c r="C842" i="1"/>
  <c r="I842" i="1" s="1"/>
  <c r="I841" i="1"/>
  <c r="H841" i="1"/>
  <c r="G841" i="1"/>
  <c r="F841" i="1"/>
  <c r="H840" i="1"/>
  <c r="E840" i="1"/>
  <c r="D840" i="1"/>
  <c r="G840" i="1" s="1"/>
  <c r="C840" i="1"/>
  <c r="I840" i="1" s="1"/>
  <c r="I839" i="1"/>
  <c r="H839" i="1"/>
  <c r="G839" i="1"/>
  <c r="F839" i="1"/>
  <c r="E838" i="1"/>
  <c r="D838" i="1"/>
  <c r="C838" i="1"/>
  <c r="I838" i="1" s="1"/>
  <c r="I837" i="1"/>
  <c r="H837" i="1"/>
  <c r="G837" i="1"/>
  <c r="F837" i="1"/>
  <c r="I836" i="1"/>
  <c r="H836" i="1"/>
  <c r="G836" i="1"/>
  <c r="F836" i="1"/>
  <c r="E835" i="1"/>
  <c r="D835" i="1"/>
  <c r="G835" i="1" s="1"/>
  <c r="C835" i="1"/>
  <c r="I834" i="1"/>
  <c r="H834" i="1"/>
  <c r="G834" i="1"/>
  <c r="F834" i="1"/>
  <c r="D833" i="1"/>
  <c r="P831" i="1"/>
  <c r="O831" i="1"/>
  <c r="N831" i="1"/>
  <c r="M831" i="1"/>
  <c r="P830" i="1"/>
  <c r="O830" i="1"/>
  <c r="N830" i="1"/>
  <c r="M830" i="1"/>
  <c r="P829" i="1"/>
  <c r="O829" i="1"/>
  <c r="N829" i="1"/>
  <c r="M829" i="1"/>
  <c r="E829" i="1"/>
  <c r="D829" i="1"/>
  <c r="C829" i="1"/>
  <c r="I829" i="1" s="1"/>
  <c r="L828" i="1"/>
  <c r="K828" i="1"/>
  <c r="N828" i="1" s="1"/>
  <c r="J828" i="1"/>
  <c r="P828" i="1" s="1"/>
  <c r="P827" i="1"/>
  <c r="O827" i="1"/>
  <c r="N827" i="1"/>
  <c r="M827" i="1"/>
  <c r="P826" i="1"/>
  <c r="O826" i="1"/>
  <c r="N826" i="1"/>
  <c r="M826" i="1"/>
  <c r="L825" i="1"/>
  <c r="K825" i="1"/>
  <c r="N825" i="1" s="1"/>
  <c r="J825" i="1"/>
  <c r="P825" i="1" s="1"/>
  <c r="L824" i="1"/>
  <c r="K824" i="1"/>
  <c r="J824" i="1"/>
  <c r="P824" i="1" s="1"/>
  <c r="G824" i="1"/>
  <c r="F824" i="1"/>
  <c r="C824" i="1"/>
  <c r="I824" i="1" s="1"/>
  <c r="L823" i="1"/>
  <c r="K823" i="1"/>
  <c r="J823" i="1"/>
  <c r="P823" i="1" s="1"/>
  <c r="I822" i="1"/>
  <c r="H822" i="1"/>
  <c r="G822" i="1"/>
  <c r="F822" i="1"/>
  <c r="P820" i="1"/>
  <c r="O820" i="1"/>
  <c r="N820" i="1"/>
  <c r="M820" i="1"/>
  <c r="P819" i="1"/>
  <c r="O819" i="1"/>
  <c r="N819" i="1"/>
  <c r="M819" i="1"/>
  <c r="P818" i="1"/>
  <c r="O818" i="1"/>
  <c r="N818" i="1"/>
  <c r="M818" i="1"/>
  <c r="P816" i="1"/>
  <c r="O816" i="1"/>
  <c r="N816" i="1"/>
  <c r="M816" i="1"/>
  <c r="P814" i="1"/>
  <c r="O814" i="1"/>
  <c r="N814" i="1"/>
  <c r="M814" i="1"/>
  <c r="P802" i="1"/>
  <c r="O802" i="1"/>
  <c r="N802" i="1"/>
  <c r="M802" i="1"/>
  <c r="I802" i="1"/>
  <c r="H802" i="1"/>
  <c r="G802" i="1"/>
  <c r="F802" i="1"/>
  <c r="P801" i="1"/>
  <c r="O801" i="1"/>
  <c r="N801" i="1"/>
  <c r="M801" i="1"/>
  <c r="I801" i="1"/>
  <c r="H801" i="1"/>
  <c r="G801" i="1"/>
  <c r="F801" i="1"/>
  <c r="P800" i="1"/>
  <c r="O800" i="1"/>
  <c r="N800" i="1"/>
  <c r="M800" i="1"/>
  <c r="I800" i="1"/>
  <c r="H800" i="1"/>
  <c r="G800" i="1"/>
  <c r="F800" i="1"/>
  <c r="P799" i="1"/>
  <c r="O799" i="1"/>
  <c r="N799" i="1"/>
  <c r="M799" i="1"/>
  <c r="I799" i="1"/>
  <c r="H799" i="1"/>
  <c r="G799" i="1"/>
  <c r="F799" i="1"/>
  <c r="P798" i="1"/>
  <c r="O798" i="1"/>
  <c r="N798" i="1"/>
  <c r="M798" i="1"/>
  <c r="I798" i="1"/>
  <c r="H798" i="1"/>
  <c r="G798" i="1"/>
  <c r="F798" i="1"/>
  <c r="P797" i="1"/>
  <c r="O797" i="1"/>
  <c r="N797" i="1"/>
  <c r="M797" i="1"/>
  <c r="I797" i="1"/>
  <c r="H797" i="1"/>
  <c r="G797" i="1"/>
  <c r="F797" i="1"/>
  <c r="P796" i="1"/>
  <c r="O796" i="1"/>
  <c r="N796" i="1"/>
  <c r="M796" i="1"/>
  <c r="I796" i="1"/>
  <c r="H796" i="1"/>
  <c r="G796" i="1"/>
  <c r="F796" i="1"/>
  <c r="P795" i="1"/>
  <c r="O795" i="1"/>
  <c r="N795" i="1"/>
  <c r="M795" i="1"/>
  <c r="I795" i="1"/>
  <c r="H795" i="1"/>
  <c r="G795" i="1"/>
  <c r="F795" i="1"/>
  <c r="P794" i="1"/>
  <c r="O794" i="1"/>
  <c r="N794" i="1"/>
  <c r="M794" i="1"/>
  <c r="I794" i="1"/>
  <c r="H794" i="1"/>
  <c r="G794" i="1"/>
  <c r="F794" i="1"/>
  <c r="P793" i="1"/>
  <c r="O793" i="1"/>
  <c r="N793" i="1"/>
  <c r="M793" i="1"/>
  <c r="I793" i="1"/>
  <c r="H793" i="1"/>
  <c r="G793" i="1"/>
  <c r="F793" i="1"/>
  <c r="P792" i="1"/>
  <c r="O792" i="1"/>
  <c r="N792" i="1"/>
  <c r="M792" i="1"/>
  <c r="I792" i="1"/>
  <c r="H792" i="1"/>
  <c r="G792" i="1"/>
  <c r="F792" i="1"/>
  <c r="P791" i="1"/>
  <c r="O791" i="1"/>
  <c r="N791" i="1"/>
  <c r="M791" i="1"/>
  <c r="I791" i="1"/>
  <c r="H791" i="1"/>
  <c r="G791" i="1"/>
  <c r="F791" i="1"/>
  <c r="P790" i="1"/>
  <c r="O790" i="1"/>
  <c r="N790" i="1"/>
  <c r="M790" i="1"/>
  <c r="I790" i="1"/>
  <c r="H790" i="1"/>
  <c r="G790" i="1"/>
  <c r="F790" i="1"/>
  <c r="P789" i="1"/>
  <c r="O789" i="1"/>
  <c r="N789" i="1"/>
  <c r="M789" i="1"/>
  <c r="I789" i="1"/>
  <c r="H789" i="1"/>
  <c r="G789" i="1"/>
  <c r="F789" i="1"/>
  <c r="P788" i="1"/>
  <c r="O788" i="1"/>
  <c r="N788" i="1"/>
  <c r="M788" i="1"/>
  <c r="I788" i="1"/>
  <c r="H788" i="1"/>
  <c r="G788" i="1"/>
  <c r="F788" i="1"/>
  <c r="P787" i="1"/>
  <c r="O787" i="1"/>
  <c r="N787" i="1"/>
  <c r="M787" i="1"/>
  <c r="I787" i="1"/>
  <c r="H787" i="1"/>
  <c r="G787" i="1"/>
  <c r="F787" i="1"/>
  <c r="P786" i="1"/>
  <c r="O786" i="1"/>
  <c r="N786" i="1"/>
  <c r="M786" i="1"/>
  <c r="I786" i="1"/>
  <c r="H786" i="1"/>
  <c r="G786" i="1"/>
  <c r="F786" i="1"/>
  <c r="P785" i="1"/>
  <c r="O785" i="1"/>
  <c r="N785" i="1"/>
  <c r="M785" i="1"/>
  <c r="I785" i="1"/>
  <c r="H785" i="1"/>
  <c r="G785" i="1"/>
  <c r="F785" i="1"/>
  <c r="P784" i="1"/>
  <c r="O784" i="1"/>
  <c r="N784" i="1"/>
  <c r="M784" i="1"/>
  <c r="I784" i="1"/>
  <c r="H784" i="1"/>
  <c r="G784" i="1"/>
  <c r="F784" i="1"/>
  <c r="P783" i="1"/>
  <c r="O783" i="1"/>
  <c r="N783" i="1"/>
  <c r="M783" i="1"/>
  <c r="I783" i="1"/>
  <c r="H783" i="1"/>
  <c r="G783" i="1"/>
  <c r="F783" i="1"/>
  <c r="P782" i="1"/>
  <c r="O782" i="1"/>
  <c r="N782" i="1"/>
  <c r="M782" i="1"/>
  <c r="I782" i="1"/>
  <c r="H782" i="1"/>
  <c r="G782" i="1"/>
  <c r="F782" i="1"/>
  <c r="P781" i="1"/>
  <c r="O781" i="1"/>
  <c r="N781" i="1"/>
  <c r="M781" i="1"/>
  <c r="I781" i="1"/>
  <c r="H781" i="1"/>
  <c r="G781" i="1"/>
  <c r="F781" i="1"/>
  <c r="P780" i="1"/>
  <c r="O780" i="1"/>
  <c r="N780" i="1"/>
  <c r="M780" i="1"/>
  <c r="I780" i="1"/>
  <c r="H780" i="1"/>
  <c r="G780" i="1"/>
  <c r="F780" i="1"/>
  <c r="P779" i="1"/>
  <c r="O779" i="1"/>
  <c r="N779" i="1"/>
  <c r="M779" i="1"/>
  <c r="I779" i="1"/>
  <c r="H779" i="1"/>
  <c r="G779" i="1"/>
  <c r="F779" i="1"/>
  <c r="P778" i="1"/>
  <c r="O778" i="1"/>
  <c r="N778" i="1"/>
  <c r="M778" i="1"/>
  <c r="I778" i="1"/>
  <c r="H778" i="1"/>
  <c r="G778" i="1"/>
  <c r="F778" i="1"/>
  <c r="P777" i="1"/>
  <c r="O777" i="1"/>
  <c r="N777" i="1"/>
  <c r="M777" i="1"/>
  <c r="I777" i="1"/>
  <c r="H777" i="1"/>
  <c r="G777" i="1"/>
  <c r="F777" i="1"/>
  <c r="P776" i="1"/>
  <c r="O776" i="1"/>
  <c r="N776" i="1"/>
  <c r="M776" i="1"/>
  <c r="I776" i="1"/>
  <c r="H776" i="1"/>
  <c r="G776" i="1"/>
  <c r="F776" i="1"/>
  <c r="P775" i="1"/>
  <c r="O775" i="1"/>
  <c r="N775" i="1"/>
  <c r="M775" i="1"/>
  <c r="I775" i="1"/>
  <c r="H775" i="1"/>
  <c r="G775" i="1"/>
  <c r="F775" i="1"/>
  <c r="P774" i="1"/>
  <c r="O774" i="1"/>
  <c r="N774" i="1"/>
  <c r="M774" i="1"/>
  <c r="I774" i="1"/>
  <c r="H774" i="1"/>
  <c r="G774" i="1"/>
  <c r="F774" i="1"/>
  <c r="P773" i="1"/>
  <c r="O773" i="1"/>
  <c r="N773" i="1"/>
  <c r="M773" i="1"/>
  <c r="I773" i="1"/>
  <c r="H773" i="1"/>
  <c r="G773" i="1"/>
  <c r="F773" i="1"/>
  <c r="P772" i="1"/>
  <c r="O772" i="1"/>
  <c r="N772" i="1"/>
  <c r="M772" i="1"/>
  <c r="I772" i="1"/>
  <c r="H772" i="1"/>
  <c r="G772" i="1"/>
  <c r="F772" i="1"/>
  <c r="L771" i="1"/>
  <c r="K771" i="1"/>
  <c r="K844" i="1" s="1"/>
  <c r="J771" i="1"/>
  <c r="I771" i="1"/>
  <c r="H771" i="1"/>
  <c r="G771" i="1"/>
  <c r="F771" i="1"/>
  <c r="K770" i="1"/>
  <c r="I770" i="1"/>
  <c r="H770" i="1"/>
  <c r="G770" i="1"/>
  <c r="F770" i="1"/>
  <c r="I769" i="1"/>
  <c r="H769" i="1"/>
  <c r="G769" i="1"/>
  <c r="F769" i="1"/>
  <c r="P768" i="1"/>
  <c r="O768" i="1"/>
  <c r="N768" i="1"/>
  <c r="M768" i="1"/>
  <c r="E768" i="1"/>
  <c r="E827" i="1" s="1"/>
  <c r="D768" i="1"/>
  <c r="C768" i="1"/>
  <c r="C827" i="1" s="1"/>
  <c r="I827" i="1" s="1"/>
  <c r="P767" i="1"/>
  <c r="O767" i="1"/>
  <c r="N767" i="1"/>
  <c r="M767" i="1"/>
  <c r="C767" i="1"/>
  <c r="C766" i="1" s="1"/>
  <c r="P766" i="1"/>
  <c r="O766" i="1"/>
  <c r="N766" i="1"/>
  <c r="M766" i="1"/>
  <c r="P764" i="1"/>
  <c r="O764" i="1"/>
  <c r="N764" i="1"/>
  <c r="M764" i="1"/>
  <c r="I764" i="1"/>
  <c r="H764" i="1"/>
  <c r="G764" i="1"/>
  <c r="F764" i="1"/>
  <c r="P763" i="1"/>
  <c r="O763" i="1"/>
  <c r="N763" i="1"/>
  <c r="M763" i="1"/>
  <c r="I763" i="1"/>
  <c r="H763" i="1"/>
  <c r="G763" i="1"/>
  <c r="F763" i="1"/>
  <c r="P762" i="1"/>
  <c r="O762" i="1"/>
  <c r="N762" i="1"/>
  <c r="M762" i="1"/>
  <c r="I762" i="1"/>
  <c r="H762" i="1"/>
  <c r="G762" i="1"/>
  <c r="F762" i="1"/>
  <c r="P761" i="1"/>
  <c r="O761" i="1"/>
  <c r="N761" i="1"/>
  <c r="M761" i="1"/>
  <c r="I761" i="1"/>
  <c r="H761" i="1"/>
  <c r="G761" i="1"/>
  <c r="F761" i="1"/>
  <c r="P760" i="1"/>
  <c r="O760" i="1"/>
  <c r="N760" i="1"/>
  <c r="M760" i="1"/>
  <c r="I760" i="1"/>
  <c r="H760" i="1"/>
  <c r="G760" i="1"/>
  <c r="F760" i="1"/>
  <c r="P759" i="1"/>
  <c r="O759" i="1"/>
  <c r="N759" i="1"/>
  <c r="M759" i="1"/>
  <c r="I759" i="1"/>
  <c r="H759" i="1"/>
  <c r="G759" i="1"/>
  <c r="F759" i="1"/>
  <c r="P758" i="1"/>
  <c r="O758" i="1"/>
  <c r="N758" i="1"/>
  <c r="M758" i="1"/>
  <c r="I758" i="1"/>
  <c r="H758" i="1"/>
  <c r="G758" i="1"/>
  <c r="F758" i="1"/>
  <c r="P757" i="1"/>
  <c r="O757" i="1"/>
  <c r="N757" i="1"/>
  <c r="M757" i="1"/>
  <c r="I757" i="1"/>
  <c r="H757" i="1"/>
  <c r="G757" i="1"/>
  <c r="F757" i="1"/>
  <c r="P756" i="1"/>
  <c r="O756" i="1"/>
  <c r="N756" i="1"/>
  <c r="M756" i="1"/>
  <c r="I756" i="1"/>
  <c r="H756" i="1"/>
  <c r="G756" i="1"/>
  <c r="F756" i="1"/>
  <c r="P755" i="1"/>
  <c r="O755" i="1"/>
  <c r="N755" i="1"/>
  <c r="M755" i="1"/>
  <c r="I755" i="1"/>
  <c r="H755" i="1"/>
  <c r="G755" i="1"/>
  <c r="F755" i="1"/>
  <c r="P754" i="1"/>
  <c r="O754" i="1"/>
  <c r="N754" i="1"/>
  <c r="M754" i="1"/>
  <c r="I754" i="1"/>
  <c r="H754" i="1"/>
  <c r="G754" i="1"/>
  <c r="F754" i="1"/>
  <c r="P753" i="1"/>
  <c r="O753" i="1"/>
  <c r="N753" i="1"/>
  <c r="M753" i="1"/>
  <c r="I753" i="1"/>
  <c r="H753" i="1"/>
  <c r="G753" i="1"/>
  <c r="F753" i="1"/>
  <c r="P752" i="1"/>
  <c r="O752" i="1"/>
  <c r="N752" i="1"/>
  <c r="M752" i="1"/>
  <c r="I752" i="1"/>
  <c r="H752" i="1"/>
  <c r="G752" i="1"/>
  <c r="F752" i="1"/>
  <c r="P751" i="1"/>
  <c r="O751" i="1"/>
  <c r="N751" i="1"/>
  <c r="M751" i="1"/>
  <c r="I751" i="1"/>
  <c r="H751" i="1"/>
  <c r="G751" i="1"/>
  <c r="F751" i="1"/>
  <c r="P750" i="1"/>
  <c r="O750" i="1"/>
  <c r="N750" i="1"/>
  <c r="M750" i="1"/>
  <c r="I750" i="1"/>
  <c r="H750" i="1"/>
  <c r="G750" i="1"/>
  <c r="F750" i="1"/>
  <c r="P749" i="1"/>
  <c r="O749" i="1"/>
  <c r="N749" i="1"/>
  <c r="M749" i="1"/>
  <c r="I749" i="1"/>
  <c r="H749" i="1"/>
  <c r="G749" i="1"/>
  <c r="F749" i="1"/>
  <c r="P748" i="1"/>
  <c r="O748" i="1"/>
  <c r="N748" i="1"/>
  <c r="M748" i="1"/>
  <c r="I748" i="1"/>
  <c r="H748" i="1"/>
  <c r="G748" i="1"/>
  <c r="F748" i="1"/>
  <c r="P747" i="1"/>
  <c r="O747" i="1"/>
  <c r="N747" i="1"/>
  <c r="M747" i="1"/>
  <c r="I747" i="1"/>
  <c r="H747" i="1"/>
  <c r="G747" i="1"/>
  <c r="F747" i="1"/>
  <c r="P746" i="1"/>
  <c r="O746" i="1"/>
  <c r="N746" i="1"/>
  <c r="M746" i="1"/>
  <c r="I746" i="1"/>
  <c r="H746" i="1"/>
  <c r="G746" i="1"/>
  <c r="F746" i="1"/>
  <c r="P745" i="1"/>
  <c r="O745" i="1"/>
  <c r="N745" i="1"/>
  <c r="M745" i="1"/>
  <c r="I745" i="1"/>
  <c r="H745" i="1"/>
  <c r="G745" i="1"/>
  <c r="F745" i="1"/>
  <c r="P744" i="1"/>
  <c r="O744" i="1"/>
  <c r="N744" i="1"/>
  <c r="M744" i="1"/>
  <c r="I744" i="1"/>
  <c r="H744" i="1"/>
  <c r="G744" i="1"/>
  <c r="F744" i="1"/>
  <c r="P743" i="1"/>
  <c r="O743" i="1"/>
  <c r="N743" i="1"/>
  <c r="M743" i="1"/>
  <c r="I743" i="1"/>
  <c r="H743" i="1"/>
  <c r="G743" i="1"/>
  <c r="F743" i="1"/>
  <c r="P742" i="1"/>
  <c r="O742" i="1"/>
  <c r="N742" i="1"/>
  <c r="M742" i="1"/>
  <c r="I742" i="1"/>
  <c r="H742" i="1"/>
  <c r="G742" i="1"/>
  <c r="F742" i="1"/>
  <c r="P741" i="1"/>
  <c r="O741" i="1"/>
  <c r="N741" i="1"/>
  <c r="M741" i="1"/>
  <c r="I741" i="1"/>
  <c r="H741" i="1"/>
  <c r="G741" i="1"/>
  <c r="F741" i="1"/>
  <c r="P740" i="1"/>
  <c r="O740" i="1"/>
  <c r="N740" i="1"/>
  <c r="M740" i="1"/>
  <c r="I740" i="1"/>
  <c r="H740" i="1"/>
  <c r="G740" i="1"/>
  <c r="F740" i="1"/>
  <c r="P739" i="1"/>
  <c r="O739" i="1"/>
  <c r="N739" i="1"/>
  <c r="M739" i="1"/>
  <c r="I739" i="1"/>
  <c r="H739" i="1"/>
  <c r="G739" i="1"/>
  <c r="F739" i="1"/>
  <c r="P738" i="1"/>
  <c r="O738" i="1"/>
  <c r="N738" i="1"/>
  <c r="M738" i="1"/>
  <c r="I738" i="1"/>
  <c r="H738" i="1"/>
  <c r="G738" i="1"/>
  <c r="F738" i="1"/>
  <c r="P737" i="1"/>
  <c r="O737" i="1"/>
  <c r="N737" i="1"/>
  <c r="M737" i="1"/>
  <c r="I737" i="1"/>
  <c r="H737" i="1"/>
  <c r="G737" i="1"/>
  <c r="F737" i="1"/>
  <c r="P736" i="1"/>
  <c r="O736" i="1"/>
  <c r="N736" i="1"/>
  <c r="M736" i="1"/>
  <c r="I736" i="1"/>
  <c r="H736" i="1"/>
  <c r="G736" i="1"/>
  <c r="F736" i="1"/>
  <c r="P735" i="1"/>
  <c r="O735" i="1"/>
  <c r="N735" i="1"/>
  <c r="M735" i="1"/>
  <c r="I735" i="1"/>
  <c r="H735" i="1"/>
  <c r="G735" i="1"/>
  <c r="F735" i="1"/>
  <c r="P734" i="1"/>
  <c r="O734" i="1"/>
  <c r="N734" i="1"/>
  <c r="M734" i="1"/>
  <c r="I734" i="1"/>
  <c r="H734" i="1"/>
  <c r="G734" i="1"/>
  <c r="F734" i="1"/>
  <c r="P733" i="1"/>
  <c r="O733" i="1"/>
  <c r="N733" i="1"/>
  <c r="M733" i="1"/>
  <c r="I733" i="1"/>
  <c r="H733" i="1"/>
  <c r="G733" i="1"/>
  <c r="F733" i="1"/>
  <c r="P732" i="1"/>
  <c r="O732" i="1"/>
  <c r="N732" i="1"/>
  <c r="M732" i="1"/>
  <c r="I732" i="1"/>
  <c r="H732" i="1"/>
  <c r="G732" i="1"/>
  <c r="F732" i="1"/>
  <c r="P731" i="1"/>
  <c r="O731" i="1"/>
  <c r="N731" i="1"/>
  <c r="M731" i="1"/>
  <c r="I731" i="1"/>
  <c r="H731" i="1"/>
  <c r="G731" i="1"/>
  <c r="F731" i="1"/>
  <c r="P730" i="1"/>
  <c r="O730" i="1"/>
  <c r="N730" i="1"/>
  <c r="M730" i="1"/>
  <c r="I730" i="1"/>
  <c r="H730" i="1"/>
  <c r="G730" i="1"/>
  <c r="F730" i="1"/>
  <c r="P729" i="1"/>
  <c r="O729" i="1"/>
  <c r="N729" i="1"/>
  <c r="M729" i="1"/>
  <c r="I729" i="1"/>
  <c r="H729" i="1"/>
  <c r="G729" i="1"/>
  <c r="F729" i="1"/>
  <c r="P728" i="1"/>
  <c r="O728" i="1"/>
  <c r="N728" i="1"/>
  <c r="M728" i="1"/>
  <c r="I728" i="1"/>
  <c r="H728" i="1"/>
  <c r="G728" i="1"/>
  <c r="F728" i="1"/>
  <c r="P727" i="1"/>
  <c r="O727" i="1"/>
  <c r="N727" i="1"/>
  <c r="M727" i="1"/>
  <c r="I727" i="1"/>
  <c r="H727" i="1"/>
  <c r="G727" i="1"/>
  <c r="F727" i="1"/>
  <c r="P726" i="1"/>
  <c r="O726" i="1"/>
  <c r="N726" i="1"/>
  <c r="M726" i="1"/>
  <c r="I726" i="1"/>
  <c r="H726" i="1"/>
  <c r="G726" i="1"/>
  <c r="F726" i="1"/>
  <c r="P725" i="1"/>
  <c r="O725" i="1"/>
  <c r="N725" i="1"/>
  <c r="M725" i="1"/>
  <c r="I725" i="1"/>
  <c r="H725" i="1"/>
  <c r="G725" i="1"/>
  <c r="F725" i="1"/>
  <c r="P724" i="1"/>
  <c r="O724" i="1"/>
  <c r="N724" i="1"/>
  <c r="M724" i="1"/>
  <c r="I724" i="1"/>
  <c r="H724" i="1"/>
  <c r="G724" i="1"/>
  <c r="F724" i="1"/>
  <c r="P723" i="1"/>
  <c r="O723" i="1"/>
  <c r="N723" i="1"/>
  <c r="M723" i="1"/>
  <c r="I723" i="1"/>
  <c r="H723" i="1"/>
  <c r="G723" i="1"/>
  <c r="F723" i="1"/>
  <c r="P722" i="1"/>
  <c r="O722" i="1"/>
  <c r="N722" i="1"/>
  <c r="M722" i="1"/>
  <c r="I722" i="1"/>
  <c r="H722" i="1"/>
  <c r="G722" i="1"/>
  <c r="F722" i="1"/>
  <c r="P721" i="1"/>
  <c r="O721" i="1"/>
  <c r="N721" i="1"/>
  <c r="M721" i="1"/>
  <c r="I721" i="1"/>
  <c r="H721" i="1"/>
  <c r="G721" i="1"/>
  <c r="F721" i="1"/>
  <c r="P720" i="1"/>
  <c r="O720" i="1"/>
  <c r="N720" i="1"/>
  <c r="M720" i="1"/>
  <c r="I720" i="1"/>
  <c r="H720" i="1"/>
  <c r="G720" i="1"/>
  <c r="F720" i="1"/>
  <c r="P719" i="1"/>
  <c r="O719" i="1"/>
  <c r="N719" i="1"/>
  <c r="M719" i="1"/>
  <c r="I719" i="1"/>
  <c r="H719" i="1"/>
  <c r="G719" i="1"/>
  <c r="F719" i="1"/>
  <c r="P718" i="1"/>
  <c r="O718" i="1"/>
  <c r="N718" i="1"/>
  <c r="M718" i="1"/>
  <c r="I718" i="1"/>
  <c r="H718" i="1"/>
  <c r="G718" i="1"/>
  <c r="F718" i="1"/>
  <c r="P717" i="1"/>
  <c r="O717" i="1"/>
  <c r="N717" i="1"/>
  <c r="M717" i="1"/>
  <c r="I717" i="1"/>
  <c r="H717" i="1"/>
  <c r="G717" i="1"/>
  <c r="F717" i="1"/>
  <c r="P716" i="1"/>
  <c r="O716" i="1"/>
  <c r="N716" i="1"/>
  <c r="M716" i="1"/>
  <c r="I716" i="1"/>
  <c r="H716" i="1"/>
  <c r="G716" i="1"/>
  <c r="F716" i="1"/>
  <c r="P715" i="1"/>
  <c r="O715" i="1"/>
  <c r="N715" i="1"/>
  <c r="M715" i="1"/>
  <c r="I715" i="1"/>
  <c r="H715" i="1"/>
  <c r="G715" i="1"/>
  <c r="F715" i="1"/>
  <c r="P714" i="1"/>
  <c r="O714" i="1"/>
  <c r="N714" i="1"/>
  <c r="M714" i="1"/>
  <c r="I714" i="1"/>
  <c r="H714" i="1"/>
  <c r="G714" i="1"/>
  <c r="F714" i="1"/>
  <c r="P713" i="1"/>
  <c r="O713" i="1"/>
  <c r="N713" i="1"/>
  <c r="M713" i="1"/>
  <c r="I713" i="1"/>
  <c r="H713" i="1"/>
  <c r="G713" i="1"/>
  <c r="F713" i="1"/>
  <c r="P712" i="1"/>
  <c r="O712" i="1"/>
  <c r="N712" i="1"/>
  <c r="M712" i="1"/>
  <c r="I712" i="1"/>
  <c r="H712" i="1"/>
  <c r="G712" i="1"/>
  <c r="F712" i="1"/>
  <c r="P711" i="1"/>
  <c r="O711" i="1"/>
  <c r="N711" i="1"/>
  <c r="M711" i="1"/>
  <c r="I711" i="1"/>
  <c r="H711" i="1"/>
  <c r="G711" i="1"/>
  <c r="F711" i="1"/>
  <c r="P710" i="1"/>
  <c r="O710" i="1"/>
  <c r="N710" i="1"/>
  <c r="M710" i="1"/>
  <c r="I710" i="1"/>
  <c r="H710" i="1"/>
  <c r="G710" i="1"/>
  <c r="F710" i="1"/>
  <c r="P709" i="1"/>
  <c r="O709" i="1"/>
  <c r="N709" i="1"/>
  <c r="M709" i="1"/>
  <c r="I709" i="1"/>
  <c r="H709" i="1"/>
  <c r="G709" i="1"/>
  <c r="F709" i="1"/>
  <c r="P708" i="1"/>
  <c r="O708" i="1"/>
  <c r="N708" i="1"/>
  <c r="M708" i="1"/>
  <c r="I708" i="1"/>
  <c r="H708" i="1"/>
  <c r="G708" i="1"/>
  <c r="F708" i="1"/>
  <c r="P707" i="1"/>
  <c r="O707" i="1"/>
  <c r="N707" i="1"/>
  <c r="M707" i="1"/>
  <c r="I707" i="1"/>
  <c r="H707" i="1"/>
  <c r="G707" i="1"/>
  <c r="F707" i="1"/>
  <c r="P706" i="1"/>
  <c r="O706" i="1"/>
  <c r="N706" i="1"/>
  <c r="M706" i="1"/>
  <c r="I706" i="1"/>
  <c r="H706" i="1"/>
  <c r="G706" i="1"/>
  <c r="F706" i="1"/>
  <c r="P705" i="1"/>
  <c r="O705" i="1"/>
  <c r="N705" i="1"/>
  <c r="M705" i="1"/>
  <c r="I705" i="1"/>
  <c r="H705" i="1"/>
  <c r="G705" i="1"/>
  <c r="F705" i="1"/>
  <c r="P704" i="1"/>
  <c r="O704" i="1"/>
  <c r="N704" i="1"/>
  <c r="M704" i="1"/>
  <c r="I704" i="1"/>
  <c r="H704" i="1"/>
  <c r="G704" i="1"/>
  <c r="F704" i="1"/>
  <c r="P703" i="1"/>
  <c r="O703" i="1"/>
  <c r="N703" i="1"/>
  <c r="M703" i="1"/>
  <c r="I703" i="1"/>
  <c r="H703" i="1"/>
  <c r="G703" i="1"/>
  <c r="F703" i="1"/>
  <c r="P702" i="1"/>
  <c r="O702" i="1"/>
  <c r="N702" i="1"/>
  <c r="M702" i="1"/>
  <c r="I702" i="1"/>
  <c r="H702" i="1"/>
  <c r="G702" i="1"/>
  <c r="F702" i="1"/>
  <c r="P701" i="1"/>
  <c r="O701" i="1"/>
  <c r="N701" i="1"/>
  <c r="M701" i="1"/>
  <c r="I701" i="1"/>
  <c r="H701" i="1"/>
  <c r="G701" i="1"/>
  <c r="F701" i="1"/>
  <c r="P700" i="1"/>
  <c r="O700" i="1"/>
  <c r="N700" i="1"/>
  <c r="M700" i="1"/>
  <c r="I700" i="1"/>
  <c r="H700" i="1"/>
  <c r="G700" i="1"/>
  <c r="F700" i="1"/>
  <c r="P699" i="1"/>
  <c r="O699" i="1"/>
  <c r="N699" i="1"/>
  <c r="M699" i="1"/>
  <c r="I699" i="1"/>
  <c r="H699" i="1"/>
  <c r="G699" i="1"/>
  <c r="F699" i="1"/>
  <c r="P698" i="1"/>
  <c r="O698" i="1"/>
  <c r="N698" i="1"/>
  <c r="M698" i="1"/>
  <c r="I698" i="1"/>
  <c r="H698" i="1"/>
  <c r="G698" i="1"/>
  <c r="F698" i="1"/>
  <c r="P697" i="1"/>
  <c r="O697" i="1"/>
  <c r="N697" i="1"/>
  <c r="M697" i="1"/>
  <c r="I697" i="1"/>
  <c r="H697" i="1"/>
  <c r="G697" i="1"/>
  <c r="F697" i="1"/>
  <c r="P696" i="1"/>
  <c r="O696" i="1"/>
  <c r="N696" i="1"/>
  <c r="M696" i="1"/>
  <c r="I696" i="1"/>
  <c r="H696" i="1"/>
  <c r="G696" i="1"/>
  <c r="F696" i="1"/>
  <c r="P695" i="1"/>
  <c r="O695" i="1"/>
  <c r="N695" i="1"/>
  <c r="M695" i="1"/>
  <c r="I695" i="1"/>
  <c r="H695" i="1"/>
  <c r="G695" i="1"/>
  <c r="F695" i="1"/>
  <c r="P694" i="1"/>
  <c r="O694" i="1"/>
  <c r="N694" i="1"/>
  <c r="M694" i="1"/>
  <c r="I694" i="1"/>
  <c r="H694" i="1"/>
  <c r="G694" i="1"/>
  <c r="F694" i="1"/>
  <c r="P693" i="1"/>
  <c r="O693" i="1"/>
  <c r="N693" i="1"/>
  <c r="M693" i="1"/>
  <c r="I693" i="1"/>
  <c r="H693" i="1"/>
  <c r="G693" i="1"/>
  <c r="F693" i="1"/>
  <c r="P692" i="1"/>
  <c r="O692" i="1"/>
  <c r="N692" i="1"/>
  <c r="M692" i="1"/>
  <c r="I692" i="1"/>
  <c r="H692" i="1"/>
  <c r="G692" i="1"/>
  <c r="F692" i="1"/>
  <c r="P691" i="1"/>
  <c r="O691" i="1"/>
  <c r="N691" i="1"/>
  <c r="M691" i="1"/>
  <c r="I691" i="1"/>
  <c r="H691" i="1"/>
  <c r="G691" i="1"/>
  <c r="F691" i="1"/>
  <c r="P690" i="1"/>
  <c r="O690" i="1"/>
  <c r="N690" i="1"/>
  <c r="M690" i="1"/>
  <c r="I690" i="1"/>
  <c r="H690" i="1"/>
  <c r="G690" i="1"/>
  <c r="F690" i="1"/>
  <c r="P689" i="1"/>
  <c r="O689" i="1"/>
  <c r="N689" i="1"/>
  <c r="M689" i="1"/>
  <c r="I689" i="1"/>
  <c r="H689" i="1"/>
  <c r="G689" i="1"/>
  <c r="F689" i="1"/>
  <c r="P688" i="1"/>
  <c r="O688" i="1"/>
  <c r="N688" i="1"/>
  <c r="M688" i="1"/>
  <c r="I688" i="1"/>
  <c r="H688" i="1"/>
  <c r="G688" i="1"/>
  <c r="F688" i="1"/>
  <c r="P687" i="1"/>
  <c r="O687" i="1"/>
  <c r="N687" i="1"/>
  <c r="M687" i="1"/>
  <c r="I687" i="1"/>
  <c r="H687" i="1"/>
  <c r="G687" i="1"/>
  <c r="F687" i="1"/>
  <c r="P686" i="1"/>
  <c r="O686" i="1"/>
  <c r="N686" i="1"/>
  <c r="M686" i="1"/>
  <c r="I686" i="1"/>
  <c r="H686" i="1"/>
  <c r="G686" i="1"/>
  <c r="F686" i="1"/>
  <c r="P685" i="1"/>
  <c r="O685" i="1"/>
  <c r="N685" i="1"/>
  <c r="M685" i="1"/>
  <c r="I685" i="1"/>
  <c r="H685" i="1"/>
  <c r="G685" i="1"/>
  <c r="F685" i="1"/>
  <c r="P684" i="1"/>
  <c r="O684" i="1"/>
  <c r="N684" i="1"/>
  <c r="M684" i="1"/>
  <c r="I684" i="1"/>
  <c r="H684" i="1"/>
  <c r="G684" i="1"/>
  <c r="F684" i="1"/>
  <c r="P683" i="1"/>
  <c r="O683" i="1"/>
  <c r="N683" i="1"/>
  <c r="M683" i="1"/>
  <c r="I683" i="1"/>
  <c r="H683" i="1"/>
  <c r="G683" i="1"/>
  <c r="F683" i="1"/>
  <c r="P682" i="1"/>
  <c r="O682" i="1"/>
  <c r="N682" i="1"/>
  <c r="M682" i="1"/>
  <c r="I682" i="1"/>
  <c r="H682" i="1"/>
  <c r="G682" i="1"/>
  <c r="F682" i="1"/>
  <c r="P681" i="1"/>
  <c r="O681" i="1"/>
  <c r="N681" i="1"/>
  <c r="M681" i="1"/>
  <c r="I681" i="1"/>
  <c r="H681" i="1"/>
  <c r="G681" i="1"/>
  <c r="F681" i="1"/>
  <c r="P680" i="1"/>
  <c r="O680" i="1"/>
  <c r="N680" i="1"/>
  <c r="M680" i="1"/>
  <c r="I680" i="1"/>
  <c r="H680" i="1"/>
  <c r="G680" i="1"/>
  <c r="F680" i="1"/>
  <c r="P679" i="1"/>
  <c r="O679" i="1"/>
  <c r="N679" i="1"/>
  <c r="M679" i="1"/>
  <c r="I679" i="1"/>
  <c r="H679" i="1"/>
  <c r="G679" i="1"/>
  <c r="F679" i="1"/>
  <c r="P678" i="1"/>
  <c r="O678" i="1"/>
  <c r="N678" i="1"/>
  <c r="M678" i="1"/>
  <c r="I678" i="1"/>
  <c r="H678" i="1"/>
  <c r="G678" i="1"/>
  <c r="F678" i="1"/>
  <c r="P677" i="1"/>
  <c r="O677" i="1"/>
  <c r="N677" i="1"/>
  <c r="M677" i="1"/>
  <c r="I677" i="1"/>
  <c r="H677" i="1"/>
  <c r="G677" i="1"/>
  <c r="F677" i="1"/>
  <c r="P676" i="1"/>
  <c r="O676" i="1"/>
  <c r="N676" i="1"/>
  <c r="M676" i="1"/>
  <c r="I676" i="1"/>
  <c r="H676" i="1"/>
  <c r="G676" i="1"/>
  <c r="F676" i="1"/>
  <c r="P675" i="1"/>
  <c r="O675" i="1"/>
  <c r="N675" i="1"/>
  <c r="M675" i="1"/>
  <c r="I675" i="1"/>
  <c r="H675" i="1"/>
  <c r="G675" i="1"/>
  <c r="F675" i="1"/>
  <c r="N674" i="1"/>
  <c r="M674" i="1"/>
  <c r="J674" i="1"/>
  <c r="P674" i="1" s="1"/>
  <c r="I674" i="1"/>
  <c r="H674" i="1"/>
  <c r="G674" i="1"/>
  <c r="F674" i="1"/>
  <c r="N673" i="1"/>
  <c r="M673" i="1"/>
  <c r="I673" i="1"/>
  <c r="H673" i="1"/>
  <c r="G673" i="1"/>
  <c r="F673" i="1"/>
  <c r="N672" i="1"/>
  <c r="M672" i="1"/>
  <c r="I672" i="1"/>
  <c r="H672" i="1"/>
  <c r="G672" i="1"/>
  <c r="F672" i="1"/>
  <c r="N671" i="1"/>
  <c r="M671" i="1"/>
  <c r="I671" i="1"/>
  <c r="H671" i="1"/>
  <c r="G671" i="1"/>
  <c r="F671" i="1"/>
  <c r="N670" i="1"/>
  <c r="M670" i="1"/>
  <c r="I670" i="1"/>
  <c r="H670" i="1"/>
  <c r="G670" i="1"/>
  <c r="F670" i="1"/>
  <c r="P669" i="1"/>
  <c r="O669" i="1"/>
  <c r="N669" i="1"/>
  <c r="M669" i="1"/>
  <c r="I669" i="1"/>
  <c r="H669" i="1"/>
  <c r="G669" i="1"/>
  <c r="F669" i="1"/>
  <c r="P668" i="1"/>
  <c r="O668" i="1"/>
  <c r="N668" i="1"/>
  <c r="M668" i="1"/>
  <c r="I668" i="1"/>
  <c r="H668" i="1"/>
  <c r="G668" i="1"/>
  <c r="F668" i="1"/>
  <c r="P667" i="1"/>
  <c r="O667" i="1"/>
  <c r="N667" i="1"/>
  <c r="M667" i="1"/>
  <c r="I667" i="1"/>
  <c r="H667" i="1"/>
  <c r="G667" i="1"/>
  <c r="F667" i="1"/>
  <c r="P666" i="1"/>
  <c r="O666" i="1"/>
  <c r="N666" i="1"/>
  <c r="M666" i="1"/>
  <c r="I666" i="1"/>
  <c r="H666" i="1"/>
  <c r="G666" i="1"/>
  <c r="F666" i="1"/>
  <c r="P665" i="1"/>
  <c r="O665" i="1"/>
  <c r="N665" i="1"/>
  <c r="M665" i="1"/>
  <c r="I665" i="1"/>
  <c r="H665" i="1"/>
  <c r="G665" i="1"/>
  <c r="F665" i="1"/>
  <c r="N664" i="1"/>
  <c r="M664" i="1"/>
  <c r="J664" i="1"/>
  <c r="P664" i="1" s="1"/>
  <c r="I664" i="1"/>
  <c r="H664" i="1"/>
  <c r="G664" i="1"/>
  <c r="F664" i="1"/>
  <c r="N663" i="1"/>
  <c r="M663" i="1"/>
  <c r="I663" i="1"/>
  <c r="H663" i="1"/>
  <c r="G663" i="1"/>
  <c r="F663" i="1"/>
  <c r="N662" i="1"/>
  <c r="M662" i="1"/>
  <c r="I662" i="1"/>
  <c r="H662" i="1"/>
  <c r="G662" i="1"/>
  <c r="F662" i="1"/>
  <c r="N661" i="1"/>
  <c r="M661" i="1"/>
  <c r="I661" i="1"/>
  <c r="H661" i="1"/>
  <c r="G661" i="1"/>
  <c r="F661" i="1"/>
  <c r="N660" i="1"/>
  <c r="M660" i="1"/>
  <c r="I660" i="1"/>
  <c r="H660" i="1"/>
  <c r="G660" i="1"/>
  <c r="F660" i="1"/>
  <c r="P659" i="1"/>
  <c r="O659" i="1"/>
  <c r="N659" i="1"/>
  <c r="M659" i="1"/>
  <c r="I659" i="1"/>
  <c r="H659" i="1"/>
  <c r="G659" i="1"/>
  <c r="F659" i="1"/>
  <c r="N658" i="1"/>
  <c r="M658" i="1"/>
  <c r="J658" i="1"/>
  <c r="P658" i="1" s="1"/>
  <c r="I658" i="1"/>
  <c r="H658" i="1"/>
  <c r="G658" i="1"/>
  <c r="F658" i="1"/>
  <c r="N657" i="1"/>
  <c r="M657" i="1"/>
  <c r="I657" i="1"/>
  <c r="H657" i="1"/>
  <c r="G657" i="1"/>
  <c r="F657" i="1"/>
  <c r="N656" i="1"/>
  <c r="M656" i="1"/>
  <c r="I656" i="1"/>
  <c r="H656" i="1"/>
  <c r="G656" i="1"/>
  <c r="F656" i="1"/>
  <c r="N655" i="1"/>
  <c r="M655" i="1"/>
  <c r="I655" i="1"/>
  <c r="H655" i="1"/>
  <c r="G655" i="1"/>
  <c r="F655" i="1"/>
  <c r="N654" i="1"/>
  <c r="M654" i="1"/>
  <c r="J654" i="1"/>
  <c r="P654" i="1" s="1"/>
  <c r="I654" i="1"/>
  <c r="H654" i="1"/>
  <c r="G654" i="1"/>
  <c r="F654" i="1"/>
  <c r="N653" i="1"/>
  <c r="M653" i="1"/>
  <c r="I653" i="1"/>
  <c r="H653" i="1"/>
  <c r="G653" i="1"/>
  <c r="F653" i="1"/>
  <c r="N652" i="1"/>
  <c r="M652" i="1"/>
  <c r="I652" i="1"/>
  <c r="H652" i="1"/>
  <c r="G652" i="1"/>
  <c r="F652" i="1"/>
  <c r="N651" i="1"/>
  <c r="M651" i="1"/>
  <c r="I651" i="1"/>
  <c r="H651" i="1"/>
  <c r="G651" i="1"/>
  <c r="F651" i="1"/>
  <c r="N650" i="1"/>
  <c r="M650" i="1"/>
  <c r="I650" i="1"/>
  <c r="H650" i="1"/>
  <c r="G650" i="1"/>
  <c r="F650" i="1"/>
  <c r="P649" i="1"/>
  <c r="O649" i="1"/>
  <c r="N649" i="1"/>
  <c r="M649" i="1"/>
  <c r="I649" i="1"/>
  <c r="H649" i="1"/>
  <c r="G649" i="1"/>
  <c r="F649" i="1"/>
  <c r="P648" i="1"/>
  <c r="O648" i="1"/>
  <c r="N648" i="1"/>
  <c r="M648" i="1"/>
  <c r="I648" i="1"/>
  <c r="H648" i="1"/>
  <c r="G648" i="1"/>
  <c r="F648" i="1"/>
  <c r="P647" i="1"/>
  <c r="O647" i="1"/>
  <c r="N647" i="1"/>
  <c r="M647" i="1"/>
  <c r="I647" i="1"/>
  <c r="H647" i="1"/>
  <c r="G647" i="1"/>
  <c r="F647" i="1"/>
  <c r="P646" i="1"/>
  <c r="O646" i="1"/>
  <c r="N646" i="1"/>
  <c r="M646" i="1"/>
  <c r="I646" i="1"/>
  <c r="H646" i="1"/>
  <c r="G646" i="1"/>
  <c r="F646" i="1"/>
  <c r="P645" i="1"/>
  <c r="O645" i="1"/>
  <c r="N645" i="1"/>
  <c r="M645" i="1"/>
  <c r="I645" i="1"/>
  <c r="H645" i="1"/>
  <c r="G645" i="1"/>
  <c r="F645" i="1"/>
  <c r="P644" i="1"/>
  <c r="O644" i="1"/>
  <c r="N644" i="1"/>
  <c r="M644" i="1"/>
  <c r="I644" i="1"/>
  <c r="H644" i="1"/>
  <c r="G644" i="1"/>
  <c r="F644" i="1"/>
  <c r="P643" i="1"/>
  <c r="O643" i="1"/>
  <c r="N643" i="1"/>
  <c r="M643" i="1"/>
  <c r="I643" i="1"/>
  <c r="H643" i="1"/>
  <c r="G643" i="1"/>
  <c r="F643" i="1"/>
  <c r="P642" i="1"/>
  <c r="O642" i="1"/>
  <c r="N642" i="1"/>
  <c r="M642" i="1"/>
  <c r="I642" i="1"/>
  <c r="H642" i="1"/>
  <c r="G642" i="1"/>
  <c r="F642" i="1"/>
  <c r="P641" i="1"/>
  <c r="O641" i="1"/>
  <c r="N641" i="1"/>
  <c r="M641" i="1"/>
  <c r="I641" i="1"/>
  <c r="H641" i="1"/>
  <c r="G641" i="1"/>
  <c r="F641" i="1"/>
  <c r="P640" i="1"/>
  <c r="O640" i="1"/>
  <c r="N640" i="1"/>
  <c r="M640" i="1"/>
  <c r="I640" i="1"/>
  <c r="H640" i="1"/>
  <c r="G640" i="1"/>
  <c r="F640" i="1"/>
  <c r="P639" i="1"/>
  <c r="O639" i="1"/>
  <c r="N639" i="1"/>
  <c r="M639" i="1"/>
  <c r="I639" i="1"/>
  <c r="H639" i="1"/>
  <c r="G639" i="1"/>
  <c r="F639" i="1"/>
  <c r="P638" i="1"/>
  <c r="O638" i="1"/>
  <c r="N638" i="1"/>
  <c r="M638" i="1"/>
  <c r="I638" i="1"/>
  <c r="H638" i="1"/>
  <c r="G638" i="1"/>
  <c r="F638" i="1"/>
  <c r="L637" i="1"/>
  <c r="L843" i="1" s="1"/>
  <c r="K637" i="1"/>
  <c r="K843" i="1" s="1"/>
  <c r="J637" i="1"/>
  <c r="J843" i="1" s="1"/>
  <c r="I637" i="1"/>
  <c r="H637" i="1"/>
  <c r="G637" i="1"/>
  <c r="F637" i="1"/>
  <c r="K636" i="1"/>
  <c r="N636" i="1" s="1"/>
  <c r="I636" i="1"/>
  <c r="H636" i="1"/>
  <c r="G636" i="1"/>
  <c r="F636" i="1"/>
  <c r="L635" i="1"/>
  <c r="L841" i="1" s="1"/>
  <c r="K635" i="1"/>
  <c r="K841" i="1" s="1"/>
  <c r="J635" i="1"/>
  <c r="J841" i="1" s="1"/>
  <c r="I635" i="1"/>
  <c r="H635" i="1"/>
  <c r="G635" i="1"/>
  <c r="F635" i="1"/>
  <c r="K634" i="1"/>
  <c r="I634" i="1"/>
  <c r="H634" i="1"/>
  <c r="G634" i="1"/>
  <c r="F634" i="1"/>
  <c r="L633" i="1"/>
  <c r="K633" i="1"/>
  <c r="J633" i="1"/>
  <c r="I633" i="1"/>
  <c r="H633" i="1"/>
  <c r="G633" i="1"/>
  <c r="F633" i="1"/>
  <c r="K632" i="1"/>
  <c r="I632" i="1"/>
  <c r="H632" i="1"/>
  <c r="G632" i="1"/>
  <c r="F632" i="1"/>
  <c r="L631" i="1"/>
  <c r="L837" i="1" s="1"/>
  <c r="K631" i="1"/>
  <c r="K837" i="1" s="1"/>
  <c r="J631" i="1"/>
  <c r="J837" i="1" s="1"/>
  <c r="P837" i="1" s="1"/>
  <c r="I631" i="1"/>
  <c r="H631" i="1"/>
  <c r="G631" i="1"/>
  <c r="F631" i="1"/>
  <c r="K630" i="1"/>
  <c r="I630" i="1"/>
  <c r="H630" i="1"/>
  <c r="G630" i="1"/>
  <c r="F630" i="1"/>
  <c r="N629" i="1"/>
  <c r="M629" i="1"/>
  <c r="J629" i="1"/>
  <c r="I629" i="1"/>
  <c r="H629" i="1"/>
  <c r="G629" i="1"/>
  <c r="F629" i="1"/>
  <c r="K628" i="1"/>
  <c r="I628" i="1"/>
  <c r="H628" i="1"/>
  <c r="G628" i="1"/>
  <c r="F628" i="1"/>
  <c r="I627" i="1"/>
  <c r="H627" i="1"/>
  <c r="G627" i="1"/>
  <c r="F627" i="1"/>
  <c r="P626" i="1"/>
  <c r="O626" i="1"/>
  <c r="N626" i="1"/>
  <c r="M626" i="1"/>
  <c r="H626" i="1"/>
  <c r="E626" i="1"/>
  <c r="D626" i="1"/>
  <c r="C626" i="1"/>
  <c r="P625" i="1"/>
  <c r="O625" i="1"/>
  <c r="N625" i="1"/>
  <c r="M625" i="1"/>
  <c r="E625" i="1"/>
  <c r="E826" i="1" s="1"/>
  <c r="D625" i="1"/>
  <c r="D826" i="1" s="1"/>
  <c r="C625" i="1"/>
  <c r="C826" i="1" s="1"/>
  <c r="P624" i="1"/>
  <c r="O624" i="1"/>
  <c r="N624" i="1"/>
  <c r="M624" i="1"/>
  <c r="D624" i="1"/>
  <c r="L623" i="1"/>
  <c r="L822" i="1" s="1"/>
  <c r="K623" i="1"/>
  <c r="K822" i="1" s="1"/>
  <c r="J623" i="1"/>
  <c r="J822" i="1" s="1"/>
  <c r="I623" i="1"/>
  <c r="H623" i="1"/>
  <c r="G623" i="1"/>
  <c r="F623" i="1"/>
  <c r="K622" i="1"/>
  <c r="I622" i="1"/>
  <c r="H622" i="1"/>
  <c r="G622" i="1"/>
  <c r="F622" i="1"/>
  <c r="L621" i="1"/>
  <c r="K621" i="1"/>
  <c r="J621" i="1"/>
  <c r="E621" i="1"/>
  <c r="D621" i="1"/>
  <c r="C621" i="1"/>
  <c r="I621" i="1" s="1"/>
  <c r="P620" i="1"/>
  <c r="O620" i="1"/>
  <c r="N620" i="1"/>
  <c r="M620" i="1"/>
  <c r="E620" i="1"/>
  <c r="D620" i="1"/>
  <c r="C620" i="1"/>
  <c r="I620" i="1" s="1"/>
  <c r="K619" i="1"/>
  <c r="K618" i="1" s="1"/>
  <c r="C619" i="1"/>
  <c r="P616" i="1"/>
  <c r="O616" i="1"/>
  <c r="N616" i="1"/>
  <c r="M616" i="1"/>
  <c r="I616" i="1"/>
  <c r="H616" i="1"/>
  <c r="G616" i="1"/>
  <c r="F616" i="1"/>
  <c r="L615" i="1"/>
  <c r="O615" i="1" s="1"/>
  <c r="K615" i="1"/>
  <c r="N615" i="1" s="1"/>
  <c r="J615" i="1"/>
  <c r="P615" i="1" s="1"/>
  <c r="I615" i="1"/>
  <c r="E615" i="1"/>
  <c r="H615" i="1" s="1"/>
  <c r="D615" i="1"/>
  <c r="L614" i="1"/>
  <c r="I614" i="1"/>
  <c r="D614" i="1"/>
  <c r="G614" i="1" s="1"/>
  <c r="I613" i="1"/>
  <c r="I612" i="1"/>
  <c r="P611" i="1"/>
  <c r="O611" i="1"/>
  <c r="N611" i="1"/>
  <c r="M611" i="1"/>
  <c r="I611" i="1"/>
  <c r="H611" i="1"/>
  <c r="G611" i="1"/>
  <c r="F611" i="1"/>
  <c r="P610" i="1"/>
  <c r="O610" i="1"/>
  <c r="N610" i="1"/>
  <c r="M610" i="1"/>
  <c r="I610" i="1"/>
  <c r="H610" i="1"/>
  <c r="G610" i="1"/>
  <c r="F610" i="1"/>
  <c r="P609" i="1"/>
  <c r="O609" i="1"/>
  <c r="N609" i="1"/>
  <c r="M609" i="1"/>
  <c r="I609" i="1"/>
  <c r="H609" i="1"/>
  <c r="G609" i="1"/>
  <c r="F609" i="1"/>
  <c r="P608" i="1"/>
  <c r="O608" i="1"/>
  <c r="N608" i="1"/>
  <c r="M608" i="1"/>
  <c r="I608" i="1"/>
  <c r="H608" i="1"/>
  <c r="G608" i="1"/>
  <c r="F608" i="1"/>
  <c r="P607" i="1"/>
  <c r="O607" i="1"/>
  <c r="N607" i="1"/>
  <c r="M607" i="1"/>
  <c r="I607" i="1"/>
  <c r="H607" i="1"/>
  <c r="G607" i="1"/>
  <c r="F607" i="1"/>
  <c r="P606" i="1"/>
  <c r="O606" i="1"/>
  <c r="N606" i="1"/>
  <c r="M606" i="1"/>
  <c r="I606" i="1"/>
  <c r="H606" i="1"/>
  <c r="G606" i="1"/>
  <c r="F606" i="1"/>
  <c r="P605" i="1"/>
  <c r="O605" i="1"/>
  <c r="N605" i="1"/>
  <c r="M605" i="1"/>
  <c r="I605" i="1"/>
  <c r="H605" i="1"/>
  <c r="G605" i="1"/>
  <c r="F605" i="1"/>
  <c r="P604" i="1"/>
  <c r="O604" i="1"/>
  <c r="N604" i="1"/>
  <c r="M604" i="1"/>
  <c r="I604" i="1"/>
  <c r="H604" i="1"/>
  <c r="G604" i="1"/>
  <c r="F604" i="1"/>
  <c r="P603" i="1"/>
  <c r="O603" i="1"/>
  <c r="N603" i="1"/>
  <c r="M603" i="1"/>
  <c r="I603" i="1"/>
  <c r="H603" i="1"/>
  <c r="G603" i="1"/>
  <c r="F603" i="1"/>
  <c r="P602" i="1"/>
  <c r="O602" i="1"/>
  <c r="N602" i="1"/>
  <c r="M602" i="1"/>
  <c r="I602" i="1"/>
  <c r="H602" i="1"/>
  <c r="G602" i="1"/>
  <c r="F602" i="1"/>
  <c r="P601" i="1"/>
  <c r="O601" i="1"/>
  <c r="N601" i="1"/>
  <c r="M601" i="1"/>
  <c r="I601" i="1"/>
  <c r="H601" i="1"/>
  <c r="G601" i="1"/>
  <c r="F601" i="1"/>
  <c r="P600" i="1"/>
  <c r="O600" i="1"/>
  <c r="N600" i="1"/>
  <c r="M600" i="1"/>
  <c r="I600" i="1"/>
  <c r="H600" i="1"/>
  <c r="G600" i="1"/>
  <c r="F600" i="1"/>
  <c r="P599" i="1"/>
  <c r="O599" i="1"/>
  <c r="N599" i="1"/>
  <c r="M599" i="1"/>
  <c r="I599" i="1"/>
  <c r="H599" i="1"/>
  <c r="G599" i="1"/>
  <c r="F599" i="1"/>
  <c r="P598" i="1"/>
  <c r="O598" i="1"/>
  <c r="N598" i="1"/>
  <c r="M598" i="1"/>
  <c r="I598" i="1"/>
  <c r="H598" i="1"/>
  <c r="G598" i="1"/>
  <c r="F598" i="1"/>
  <c r="P597" i="1"/>
  <c r="O597" i="1"/>
  <c r="N597" i="1"/>
  <c r="M597" i="1"/>
  <c r="I597" i="1"/>
  <c r="H597" i="1"/>
  <c r="G597" i="1"/>
  <c r="F597" i="1"/>
  <c r="P596" i="1"/>
  <c r="O596" i="1"/>
  <c r="N596" i="1"/>
  <c r="M596" i="1"/>
  <c r="I596" i="1"/>
  <c r="H596" i="1"/>
  <c r="G596" i="1"/>
  <c r="F596" i="1"/>
  <c r="P595" i="1"/>
  <c r="O595" i="1"/>
  <c r="N595" i="1"/>
  <c r="M595" i="1"/>
  <c r="I595" i="1"/>
  <c r="H595" i="1"/>
  <c r="G595" i="1"/>
  <c r="F595" i="1"/>
  <c r="P594" i="1"/>
  <c r="O594" i="1"/>
  <c r="N594" i="1"/>
  <c r="M594" i="1"/>
  <c r="I594" i="1"/>
  <c r="H594" i="1"/>
  <c r="G594" i="1"/>
  <c r="F594" i="1"/>
  <c r="P593" i="1"/>
  <c r="O593" i="1"/>
  <c r="N593" i="1"/>
  <c r="M593" i="1"/>
  <c r="I593" i="1"/>
  <c r="H593" i="1"/>
  <c r="G593" i="1"/>
  <c r="F593" i="1"/>
  <c r="P592" i="1"/>
  <c r="O592" i="1"/>
  <c r="N592" i="1"/>
  <c r="M592" i="1"/>
  <c r="I592" i="1"/>
  <c r="H592" i="1"/>
  <c r="G592" i="1"/>
  <c r="F592" i="1"/>
  <c r="P591" i="1"/>
  <c r="O591" i="1"/>
  <c r="N591" i="1"/>
  <c r="M591" i="1"/>
  <c r="I591" i="1"/>
  <c r="H591" i="1"/>
  <c r="G591" i="1"/>
  <c r="F591" i="1"/>
  <c r="P590" i="1"/>
  <c r="O590" i="1"/>
  <c r="N590" i="1"/>
  <c r="M590" i="1"/>
  <c r="I590" i="1"/>
  <c r="H590" i="1"/>
  <c r="G590" i="1"/>
  <c r="F590" i="1"/>
  <c r="P589" i="1"/>
  <c r="O589" i="1"/>
  <c r="N589" i="1"/>
  <c r="M589" i="1"/>
  <c r="I589" i="1"/>
  <c r="H589" i="1"/>
  <c r="G589" i="1"/>
  <c r="F589" i="1"/>
  <c r="P588" i="1"/>
  <c r="O588" i="1"/>
  <c r="N588" i="1"/>
  <c r="M588" i="1"/>
  <c r="I588" i="1"/>
  <c r="H588" i="1"/>
  <c r="G588" i="1"/>
  <c r="F588" i="1"/>
  <c r="P587" i="1"/>
  <c r="O587" i="1"/>
  <c r="N587" i="1"/>
  <c r="M587" i="1"/>
  <c r="I587" i="1"/>
  <c r="H587" i="1"/>
  <c r="G587" i="1"/>
  <c r="F587" i="1"/>
  <c r="P586" i="1"/>
  <c r="O586" i="1"/>
  <c r="N586" i="1"/>
  <c r="M586" i="1"/>
  <c r="I586" i="1"/>
  <c r="H586" i="1"/>
  <c r="G586" i="1"/>
  <c r="F586" i="1"/>
  <c r="P585" i="1"/>
  <c r="O585" i="1"/>
  <c r="N585" i="1"/>
  <c r="M585" i="1"/>
  <c r="I585" i="1"/>
  <c r="H585" i="1"/>
  <c r="G585" i="1"/>
  <c r="F585" i="1"/>
  <c r="O584" i="1"/>
  <c r="L584" i="1"/>
  <c r="K584" i="1"/>
  <c r="N584" i="1" s="1"/>
  <c r="J584" i="1"/>
  <c r="P584" i="1" s="1"/>
  <c r="I584" i="1"/>
  <c r="H584" i="1"/>
  <c r="G584" i="1"/>
  <c r="F584" i="1"/>
  <c r="L583" i="1"/>
  <c r="O583" i="1" s="1"/>
  <c r="J583" i="1"/>
  <c r="J578" i="1" s="1"/>
  <c r="I583" i="1"/>
  <c r="H583" i="1"/>
  <c r="G583" i="1"/>
  <c r="F583" i="1"/>
  <c r="P582" i="1"/>
  <c r="O582" i="1"/>
  <c r="N582" i="1"/>
  <c r="M582" i="1"/>
  <c r="I582" i="1"/>
  <c r="H582" i="1"/>
  <c r="G582" i="1"/>
  <c r="F582" i="1"/>
  <c r="P581" i="1"/>
  <c r="O581" i="1"/>
  <c r="N581" i="1"/>
  <c r="M581" i="1"/>
  <c r="I581" i="1"/>
  <c r="H581" i="1"/>
  <c r="G581" i="1"/>
  <c r="F581" i="1"/>
  <c r="P580" i="1"/>
  <c r="O580" i="1"/>
  <c r="N580" i="1"/>
  <c r="M580" i="1"/>
  <c r="I580" i="1"/>
  <c r="H580" i="1"/>
  <c r="G580" i="1"/>
  <c r="F580" i="1"/>
  <c r="P579" i="1"/>
  <c r="O579" i="1"/>
  <c r="N579" i="1"/>
  <c r="M579" i="1"/>
  <c r="I579" i="1"/>
  <c r="H579" i="1"/>
  <c r="G579" i="1"/>
  <c r="F579" i="1"/>
  <c r="I578" i="1"/>
  <c r="H578" i="1"/>
  <c r="G578" i="1"/>
  <c r="F578" i="1"/>
  <c r="P577" i="1"/>
  <c r="O577" i="1"/>
  <c r="N577" i="1"/>
  <c r="M577" i="1"/>
  <c r="I577" i="1"/>
  <c r="H577" i="1"/>
  <c r="G577" i="1"/>
  <c r="F577" i="1"/>
  <c r="P576" i="1"/>
  <c r="O576" i="1"/>
  <c r="N576" i="1"/>
  <c r="M576" i="1"/>
  <c r="I576" i="1"/>
  <c r="H576" i="1"/>
  <c r="G576" i="1"/>
  <c r="F576" i="1"/>
  <c r="P575" i="1"/>
  <c r="O575" i="1"/>
  <c r="N575" i="1"/>
  <c r="M575" i="1"/>
  <c r="I575" i="1"/>
  <c r="H575" i="1"/>
  <c r="G575" i="1"/>
  <c r="F575" i="1"/>
  <c r="P574" i="1"/>
  <c r="O574" i="1"/>
  <c r="N574" i="1"/>
  <c r="M574" i="1"/>
  <c r="I574" i="1"/>
  <c r="H574" i="1"/>
  <c r="G574" i="1"/>
  <c r="F574" i="1"/>
  <c r="P573" i="1"/>
  <c r="O573" i="1"/>
  <c r="N573" i="1"/>
  <c r="M573" i="1"/>
  <c r="I573" i="1"/>
  <c r="H573" i="1"/>
  <c r="G573" i="1"/>
  <c r="F573" i="1"/>
  <c r="P572" i="1"/>
  <c r="O572" i="1"/>
  <c r="N572" i="1"/>
  <c r="M572" i="1"/>
  <c r="I572" i="1"/>
  <c r="H572" i="1"/>
  <c r="G572" i="1"/>
  <c r="F572" i="1"/>
  <c r="P571" i="1"/>
  <c r="O571" i="1"/>
  <c r="N571" i="1"/>
  <c r="M571" i="1"/>
  <c r="I571" i="1"/>
  <c r="H571" i="1"/>
  <c r="G571" i="1"/>
  <c r="F571" i="1"/>
  <c r="P570" i="1"/>
  <c r="O570" i="1"/>
  <c r="N570" i="1"/>
  <c r="M570" i="1"/>
  <c r="I570" i="1"/>
  <c r="H570" i="1"/>
  <c r="G570" i="1"/>
  <c r="F570" i="1"/>
  <c r="P569" i="1"/>
  <c r="O569" i="1"/>
  <c r="N569" i="1"/>
  <c r="M569" i="1"/>
  <c r="I569" i="1"/>
  <c r="H569" i="1"/>
  <c r="G569" i="1"/>
  <c r="F569" i="1"/>
  <c r="P568" i="1"/>
  <c r="O568" i="1"/>
  <c r="N568" i="1"/>
  <c r="M568" i="1"/>
  <c r="I568" i="1"/>
  <c r="H568" i="1"/>
  <c r="G568" i="1"/>
  <c r="F568" i="1"/>
  <c r="P567" i="1"/>
  <c r="O567" i="1"/>
  <c r="N567" i="1"/>
  <c r="M567" i="1"/>
  <c r="I567" i="1"/>
  <c r="H567" i="1"/>
  <c r="G567" i="1"/>
  <c r="F567" i="1"/>
  <c r="P566" i="1"/>
  <c r="O566" i="1"/>
  <c r="N566" i="1"/>
  <c r="M566" i="1"/>
  <c r="I566" i="1"/>
  <c r="H566" i="1"/>
  <c r="G566" i="1"/>
  <c r="F566" i="1"/>
  <c r="P565" i="1"/>
  <c r="O565" i="1"/>
  <c r="N565" i="1"/>
  <c r="M565" i="1"/>
  <c r="I565" i="1"/>
  <c r="H565" i="1"/>
  <c r="G565" i="1"/>
  <c r="F565" i="1"/>
  <c r="P564" i="1"/>
  <c r="O564" i="1"/>
  <c r="N564" i="1"/>
  <c r="M564" i="1"/>
  <c r="I564" i="1"/>
  <c r="H564" i="1"/>
  <c r="G564" i="1"/>
  <c r="F564" i="1"/>
  <c r="P563" i="1"/>
  <c r="O563" i="1"/>
  <c r="N563" i="1"/>
  <c r="M563" i="1"/>
  <c r="I563" i="1"/>
  <c r="H563" i="1"/>
  <c r="G563" i="1"/>
  <c r="F563" i="1"/>
  <c r="P562" i="1"/>
  <c r="O562" i="1"/>
  <c r="N562" i="1"/>
  <c r="M562" i="1"/>
  <c r="I562" i="1"/>
  <c r="H562" i="1"/>
  <c r="G562" i="1"/>
  <c r="F562" i="1"/>
  <c r="P561" i="1"/>
  <c r="O561" i="1"/>
  <c r="N561" i="1"/>
  <c r="M561" i="1"/>
  <c r="I561" i="1"/>
  <c r="H561" i="1"/>
  <c r="G561" i="1"/>
  <c r="F561" i="1"/>
  <c r="L560" i="1"/>
  <c r="K560" i="1"/>
  <c r="J560" i="1"/>
  <c r="J559" i="1" s="1"/>
  <c r="I560" i="1"/>
  <c r="H560" i="1"/>
  <c r="G560" i="1"/>
  <c r="F560" i="1"/>
  <c r="K559" i="1"/>
  <c r="I559" i="1"/>
  <c r="H559" i="1"/>
  <c r="G559" i="1"/>
  <c r="F559" i="1"/>
  <c r="L558" i="1"/>
  <c r="L836" i="1" s="1"/>
  <c r="K558" i="1"/>
  <c r="K836" i="1" s="1"/>
  <c r="J558" i="1"/>
  <c r="J836" i="1" s="1"/>
  <c r="I558" i="1"/>
  <c r="H558" i="1"/>
  <c r="G558" i="1"/>
  <c r="F558" i="1"/>
  <c r="K557" i="1"/>
  <c r="N557" i="1" s="1"/>
  <c r="I557" i="1"/>
  <c r="H557" i="1"/>
  <c r="G557" i="1"/>
  <c r="F557" i="1"/>
  <c r="L556" i="1"/>
  <c r="K556" i="1"/>
  <c r="J556" i="1"/>
  <c r="I556" i="1"/>
  <c r="H556" i="1"/>
  <c r="G556" i="1"/>
  <c r="F556" i="1"/>
  <c r="K555" i="1"/>
  <c r="I555" i="1"/>
  <c r="H555" i="1"/>
  <c r="G555" i="1"/>
  <c r="F555" i="1"/>
  <c r="I554" i="1"/>
  <c r="H554" i="1"/>
  <c r="G554" i="1"/>
  <c r="F554" i="1"/>
  <c r="P553" i="1"/>
  <c r="O553" i="1"/>
  <c r="N553" i="1"/>
  <c r="M553" i="1"/>
  <c r="E553" i="1"/>
  <c r="D553" i="1"/>
  <c r="C553" i="1"/>
  <c r="I553" i="1" s="1"/>
  <c r="P552" i="1"/>
  <c r="O552" i="1"/>
  <c r="N552" i="1"/>
  <c r="M552" i="1"/>
  <c r="E552" i="1"/>
  <c r="D552" i="1"/>
  <c r="F552" i="1" s="1"/>
  <c r="C552" i="1"/>
  <c r="I552" i="1" s="1"/>
  <c r="P551" i="1"/>
  <c r="O551" i="1"/>
  <c r="N551" i="1"/>
  <c r="M551" i="1"/>
  <c r="H551" i="1"/>
  <c r="E551" i="1"/>
  <c r="D551" i="1"/>
  <c r="D549" i="1" s="1"/>
  <c r="C551" i="1"/>
  <c r="P550" i="1"/>
  <c r="O550" i="1"/>
  <c r="N550" i="1"/>
  <c r="M550" i="1"/>
  <c r="E550" i="1"/>
  <c r="D550" i="1"/>
  <c r="C550" i="1"/>
  <c r="P549" i="1"/>
  <c r="O549" i="1"/>
  <c r="N549" i="1"/>
  <c r="M549" i="1"/>
  <c r="P548" i="1"/>
  <c r="O548" i="1"/>
  <c r="N548" i="1"/>
  <c r="M548" i="1"/>
  <c r="E548" i="1"/>
  <c r="D548" i="1"/>
  <c r="C548" i="1"/>
  <c r="I548" i="1" s="1"/>
  <c r="L547" i="1"/>
  <c r="K547" i="1"/>
  <c r="J547" i="1"/>
  <c r="E547" i="1"/>
  <c r="D547" i="1"/>
  <c r="C547" i="1"/>
  <c r="I547" i="1" s="1"/>
  <c r="L546" i="1"/>
  <c r="K546" i="1"/>
  <c r="N546" i="1" s="1"/>
  <c r="J546" i="1"/>
  <c r="P546" i="1" s="1"/>
  <c r="L545" i="1"/>
  <c r="J545" i="1"/>
  <c r="P545" i="1" s="1"/>
  <c r="P543" i="1"/>
  <c r="O543" i="1"/>
  <c r="N543" i="1"/>
  <c r="M543" i="1"/>
  <c r="I543" i="1"/>
  <c r="H543" i="1"/>
  <c r="G543" i="1"/>
  <c r="F543" i="1"/>
  <c r="P542" i="1"/>
  <c r="O542" i="1"/>
  <c r="N542" i="1"/>
  <c r="M542" i="1"/>
  <c r="I542" i="1"/>
  <c r="H542" i="1"/>
  <c r="G542" i="1"/>
  <c r="F542" i="1"/>
  <c r="P541" i="1"/>
  <c r="O541" i="1"/>
  <c r="N541" i="1"/>
  <c r="M541" i="1"/>
  <c r="I541" i="1"/>
  <c r="H541" i="1"/>
  <c r="G541" i="1"/>
  <c r="F541" i="1"/>
  <c r="P540" i="1"/>
  <c r="O540" i="1"/>
  <c r="N540" i="1"/>
  <c r="M540" i="1"/>
  <c r="I540" i="1"/>
  <c r="H540" i="1"/>
  <c r="G540" i="1"/>
  <c r="F540" i="1"/>
  <c r="P539" i="1"/>
  <c r="O539" i="1"/>
  <c r="N539" i="1"/>
  <c r="M539" i="1"/>
  <c r="I539" i="1"/>
  <c r="H539" i="1"/>
  <c r="G539" i="1"/>
  <c r="F539" i="1"/>
  <c r="P538" i="1"/>
  <c r="O538" i="1"/>
  <c r="N538" i="1"/>
  <c r="M538" i="1"/>
  <c r="I538" i="1"/>
  <c r="H538" i="1"/>
  <c r="G538" i="1"/>
  <c r="F538" i="1"/>
  <c r="P537" i="1"/>
  <c r="O537" i="1"/>
  <c r="N537" i="1"/>
  <c r="M537" i="1"/>
  <c r="I537" i="1"/>
  <c r="H537" i="1"/>
  <c r="G537" i="1"/>
  <c r="F537" i="1"/>
  <c r="P536" i="1"/>
  <c r="O536" i="1"/>
  <c r="N536" i="1"/>
  <c r="M536" i="1"/>
  <c r="I536" i="1"/>
  <c r="H536" i="1"/>
  <c r="G536" i="1"/>
  <c r="F536" i="1"/>
  <c r="P535" i="1"/>
  <c r="O535" i="1"/>
  <c r="N535" i="1"/>
  <c r="M535" i="1"/>
  <c r="I535" i="1"/>
  <c r="H535" i="1"/>
  <c r="G535" i="1"/>
  <c r="F535" i="1"/>
  <c r="P534" i="1"/>
  <c r="O534" i="1"/>
  <c r="N534" i="1"/>
  <c r="M534" i="1"/>
  <c r="I534" i="1"/>
  <c r="H534" i="1"/>
  <c r="G534" i="1"/>
  <c r="F534" i="1"/>
  <c r="P533" i="1"/>
  <c r="O533" i="1"/>
  <c r="N533" i="1"/>
  <c r="M533" i="1"/>
  <c r="I533" i="1"/>
  <c r="H533" i="1"/>
  <c r="G533" i="1"/>
  <c r="F533" i="1"/>
  <c r="P532" i="1"/>
  <c r="O532" i="1"/>
  <c r="N532" i="1"/>
  <c r="M532" i="1"/>
  <c r="I532" i="1"/>
  <c r="H532" i="1"/>
  <c r="G532" i="1"/>
  <c r="F532" i="1"/>
  <c r="P531" i="1"/>
  <c r="O531" i="1"/>
  <c r="N531" i="1"/>
  <c r="M531" i="1"/>
  <c r="I531" i="1"/>
  <c r="H531" i="1"/>
  <c r="G531" i="1"/>
  <c r="F531" i="1"/>
  <c r="P530" i="1"/>
  <c r="O530" i="1"/>
  <c r="N530" i="1"/>
  <c r="M530" i="1"/>
  <c r="I530" i="1"/>
  <c r="H530" i="1"/>
  <c r="G530" i="1"/>
  <c r="F530" i="1"/>
  <c r="P529" i="1"/>
  <c r="O529" i="1"/>
  <c r="N529" i="1"/>
  <c r="M529" i="1"/>
  <c r="I529" i="1"/>
  <c r="H529" i="1"/>
  <c r="G529" i="1"/>
  <c r="F529" i="1"/>
  <c r="P528" i="1"/>
  <c r="O528" i="1"/>
  <c r="N528" i="1"/>
  <c r="M528" i="1"/>
  <c r="I528" i="1"/>
  <c r="H528" i="1"/>
  <c r="G528" i="1"/>
  <c r="F528" i="1"/>
  <c r="P527" i="1"/>
  <c r="O527" i="1"/>
  <c r="N527" i="1"/>
  <c r="M527" i="1"/>
  <c r="I527" i="1"/>
  <c r="H527" i="1"/>
  <c r="G527" i="1"/>
  <c r="F527" i="1"/>
  <c r="P526" i="1"/>
  <c r="O526" i="1"/>
  <c r="N526" i="1"/>
  <c r="M526" i="1"/>
  <c r="G526" i="1"/>
  <c r="F526" i="1"/>
  <c r="C526" i="1"/>
  <c r="I526" i="1" s="1"/>
  <c r="P525" i="1"/>
  <c r="O525" i="1"/>
  <c r="N525" i="1"/>
  <c r="M525" i="1"/>
  <c r="G525" i="1"/>
  <c r="F525" i="1"/>
  <c r="C525" i="1"/>
  <c r="H525" i="1" s="1"/>
  <c r="P524" i="1"/>
  <c r="O524" i="1"/>
  <c r="N524" i="1"/>
  <c r="M524" i="1"/>
  <c r="I524" i="1"/>
  <c r="H524" i="1"/>
  <c r="G524" i="1"/>
  <c r="F524" i="1"/>
  <c r="P523" i="1"/>
  <c r="O523" i="1"/>
  <c r="N523" i="1"/>
  <c r="M523" i="1"/>
  <c r="I523" i="1"/>
  <c r="H523" i="1"/>
  <c r="G523" i="1"/>
  <c r="F523" i="1"/>
  <c r="P522" i="1"/>
  <c r="O522" i="1"/>
  <c r="N522" i="1"/>
  <c r="M522" i="1"/>
  <c r="G522" i="1"/>
  <c r="F522" i="1"/>
  <c r="C522" i="1"/>
  <c r="I522" i="1" s="1"/>
  <c r="P521" i="1"/>
  <c r="O521" i="1"/>
  <c r="N521" i="1"/>
  <c r="M521" i="1"/>
  <c r="G521" i="1"/>
  <c r="F521" i="1"/>
  <c r="C521" i="1"/>
  <c r="H521" i="1" s="1"/>
  <c r="P520" i="1"/>
  <c r="O520" i="1"/>
  <c r="N520" i="1"/>
  <c r="M520" i="1"/>
  <c r="G520" i="1"/>
  <c r="F520" i="1"/>
  <c r="C520" i="1"/>
  <c r="I520" i="1" s="1"/>
  <c r="P519" i="1"/>
  <c r="O519" i="1"/>
  <c r="N519" i="1"/>
  <c r="M519" i="1"/>
  <c r="I519" i="1"/>
  <c r="H519" i="1"/>
  <c r="G519" i="1"/>
  <c r="F519" i="1"/>
  <c r="P518" i="1"/>
  <c r="O518" i="1"/>
  <c r="N518" i="1"/>
  <c r="M518" i="1"/>
  <c r="I518" i="1"/>
  <c r="H518" i="1"/>
  <c r="G518" i="1"/>
  <c r="F518" i="1"/>
  <c r="P517" i="1"/>
  <c r="O517" i="1"/>
  <c r="N517" i="1"/>
  <c r="M517" i="1"/>
  <c r="I517" i="1"/>
  <c r="H517" i="1"/>
  <c r="G517" i="1"/>
  <c r="F517" i="1"/>
  <c r="P516" i="1"/>
  <c r="O516" i="1"/>
  <c r="N516" i="1"/>
  <c r="M516" i="1"/>
  <c r="I516" i="1"/>
  <c r="H516" i="1"/>
  <c r="G516" i="1"/>
  <c r="F516" i="1"/>
  <c r="P515" i="1"/>
  <c r="O515" i="1"/>
  <c r="N515" i="1"/>
  <c r="M515" i="1"/>
  <c r="I515" i="1"/>
  <c r="H515" i="1"/>
  <c r="G515" i="1"/>
  <c r="F515" i="1"/>
  <c r="P514" i="1"/>
  <c r="O514" i="1"/>
  <c r="N514" i="1"/>
  <c r="M514" i="1"/>
  <c r="I514" i="1"/>
  <c r="H514" i="1"/>
  <c r="G514" i="1"/>
  <c r="F514" i="1"/>
  <c r="P513" i="1"/>
  <c r="O513" i="1"/>
  <c r="N513" i="1"/>
  <c r="M513" i="1"/>
  <c r="I513" i="1"/>
  <c r="H513" i="1"/>
  <c r="G513" i="1"/>
  <c r="F513" i="1"/>
  <c r="P512" i="1"/>
  <c r="O512" i="1"/>
  <c r="N512" i="1"/>
  <c r="M512" i="1"/>
  <c r="I512" i="1"/>
  <c r="H512" i="1"/>
  <c r="G512" i="1"/>
  <c r="F512" i="1"/>
  <c r="P511" i="1"/>
  <c r="O511" i="1"/>
  <c r="N511" i="1"/>
  <c r="M511" i="1"/>
  <c r="I511" i="1"/>
  <c r="H511" i="1"/>
  <c r="G511" i="1"/>
  <c r="F511" i="1"/>
  <c r="P510" i="1"/>
  <c r="O510" i="1"/>
  <c r="N510" i="1"/>
  <c r="M510" i="1"/>
  <c r="I510" i="1"/>
  <c r="H510" i="1"/>
  <c r="G510" i="1"/>
  <c r="F510" i="1"/>
  <c r="P509" i="1"/>
  <c r="O509" i="1"/>
  <c r="N509" i="1"/>
  <c r="M509" i="1"/>
  <c r="I509" i="1"/>
  <c r="H509" i="1"/>
  <c r="G509" i="1"/>
  <c r="F509" i="1"/>
  <c r="P508" i="1"/>
  <c r="O508" i="1"/>
  <c r="N508" i="1"/>
  <c r="M508" i="1"/>
  <c r="I508" i="1"/>
  <c r="H508" i="1"/>
  <c r="G508" i="1"/>
  <c r="F508" i="1"/>
  <c r="P507" i="1"/>
  <c r="O507" i="1"/>
  <c r="N507" i="1"/>
  <c r="M507" i="1"/>
  <c r="I507" i="1"/>
  <c r="H507" i="1"/>
  <c r="G507" i="1"/>
  <c r="F507" i="1"/>
  <c r="P506" i="1"/>
  <c r="O506" i="1"/>
  <c r="N506" i="1"/>
  <c r="M506" i="1"/>
  <c r="I506" i="1"/>
  <c r="H506" i="1"/>
  <c r="G506" i="1"/>
  <c r="F506" i="1"/>
  <c r="P505" i="1"/>
  <c r="O505" i="1"/>
  <c r="N505" i="1"/>
  <c r="M505" i="1"/>
  <c r="I505" i="1"/>
  <c r="H505" i="1"/>
  <c r="G505" i="1"/>
  <c r="F505" i="1"/>
  <c r="P504" i="1"/>
  <c r="O504" i="1"/>
  <c r="N504" i="1"/>
  <c r="M504" i="1"/>
  <c r="I504" i="1"/>
  <c r="H504" i="1"/>
  <c r="G504" i="1"/>
  <c r="F504" i="1"/>
  <c r="P503" i="1"/>
  <c r="O503" i="1"/>
  <c r="N503" i="1"/>
  <c r="M503" i="1"/>
  <c r="I503" i="1"/>
  <c r="H503" i="1"/>
  <c r="G503" i="1"/>
  <c r="F503" i="1"/>
  <c r="P502" i="1"/>
  <c r="O502" i="1"/>
  <c r="N502" i="1"/>
  <c r="M502" i="1"/>
  <c r="I502" i="1"/>
  <c r="H502" i="1"/>
  <c r="G502" i="1"/>
  <c r="F502" i="1"/>
  <c r="P501" i="1"/>
  <c r="O501" i="1"/>
  <c r="N501" i="1"/>
  <c r="M501" i="1"/>
  <c r="I501" i="1"/>
  <c r="H501" i="1"/>
  <c r="G501" i="1"/>
  <c r="F501" i="1"/>
  <c r="P500" i="1"/>
  <c r="O500" i="1"/>
  <c r="N500" i="1"/>
  <c r="M500" i="1"/>
  <c r="I500" i="1"/>
  <c r="H500" i="1"/>
  <c r="G500" i="1"/>
  <c r="F500" i="1"/>
  <c r="P499" i="1"/>
  <c r="O499" i="1"/>
  <c r="N499" i="1"/>
  <c r="M499" i="1"/>
  <c r="I499" i="1"/>
  <c r="H499" i="1"/>
  <c r="G499" i="1"/>
  <c r="F499" i="1"/>
  <c r="P498" i="1"/>
  <c r="O498" i="1"/>
  <c r="N498" i="1"/>
  <c r="M498" i="1"/>
  <c r="I498" i="1"/>
  <c r="H498" i="1"/>
  <c r="G498" i="1"/>
  <c r="F498" i="1"/>
  <c r="P497" i="1"/>
  <c r="O497" i="1"/>
  <c r="N497" i="1"/>
  <c r="M497" i="1"/>
  <c r="I497" i="1"/>
  <c r="H497" i="1"/>
  <c r="G497" i="1"/>
  <c r="F497" i="1"/>
  <c r="P496" i="1"/>
  <c r="O496" i="1"/>
  <c r="N496" i="1"/>
  <c r="M496" i="1"/>
  <c r="I496" i="1"/>
  <c r="H496" i="1"/>
  <c r="G496" i="1"/>
  <c r="F496" i="1"/>
  <c r="P495" i="1"/>
  <c r="O495" i="1"/>
  <c r="N495" i="1"/>
  <c r="M495" i="1"/>
  <c r="I495" i="1"/>
  <c r="H495" i="1"/>
  <c r="G495" i="1"/>
  <c r="F495" i="1"/>
  <c r="P494" i="1"/>
  <c r="O494" i="1"/>
  <c r="N494" i="1"/>
  <c r="M494" i="1"/>
  <c r="I494" i="1"/>
  <c r="H494" i="1"/>
  <c r="G494" i="1"/>
  <c r="F494" i="1"/>
  <c r="P493" i="1"/>
  <c r="O493" i="1"/>
  <c r="N493" i="1"/>
  <c r="M493" i="1"/>
  <c r="I493" i="1"/>
  <c r="H493" i="1"/>
  <c r="G493" i="1"/>
  <c r="F493" i="1"/>
  <c r="P492" i="1"/>
  <c r="O492" i="1"/>
  <c r="N492" i="1"/>
  <c r="M492" i="1"/>
  <c r="I492" i="1"/>
  <c r="H492" i="1"/>
  <c r="G492" i="1"/>
  <c r="F492" i="1"/>
  <c r="P491" i="1"/>
  <c r="O491" i="1"/>
  <c r="N491" i="1"/>
  <c r="M491" i="1"/>
  <c r="I491" i="1"/>
  <c r="H491" i="1"/>
  <c r="G491" i="1"/>
  <c r="F491" i="1"/>
  <c r="P490" i="1"/>
  <c r="O490" i="1"/>
  <c r="N490" i="1"/>
  <c r="M490" i="1"/>
  <c r="I490" i="1"/>
  <c r="H490" i="1"/>
  <c r="G490" i="1"/>
  <c r="F490" i="1"/>
  <c r="P489" i="1"/>
  <c r="O489" i="1"/>
  <c r="N489" i="1"/>
  <c r="M489" i="1"/>
  <c r="I489" i="1"/>
  <c r="H489" i="1"/>
  <c r="G489" i="1"/>
  <c r="F489" i="1"/>
  <c r="P488" i="1"/>
  <c r="O488" i="1"/>
  <c r="N488" i="1"/>
  <c r="M488" i="1"/>
  <c r="I488" i="1"/>
  <c r="H488" i="1"/>
  <c r="G488" i="1"/>
  <c r="F488" i="1"/>
  <c r="P487" i="1"/>
  <c r="O487" i="1"/>
  <c r="N487" i="1"/>
  <c r="M487" i="1"/>
  <c r="I487" i="1"/>
  <c r="H487" i="1"/>
  <c r="G487" i="1"/>
  <c r="F487" i="1"/>
  <c r="P486" i="1"/>
  <c r="O486" i="1"/>
  <c r="N486" i="1"/>
  <c r="M486" i="1"/>
  <c r="I486" i="1"/>
  <c r="H486" i="1"/>
  <c r="G486" i="1"/>
  <c r="F486" i="1"/>
  <c r="P485" i="1"/>
  <c r="O485" i="1"/>
  <c r="N485" i="1"/>
  <c r="M485" i="1"/>
  <c r="I485" i="1"/>
  <c r="H485" i="1"/>
  <c r="G485" i="1"/>
  <c r="F485" i="1"/>
  <c r="P484" i="1"/>
  <c r="O484" i="1"/>
  <c r="N484" i="1"/>
  <c r="M484" i="1"/>
  <c r="I484" i="1"/>
  <c r="H484" i="1"/>
  <c r="G484" i="1"/>
  <c r="F484" i="1"/>
  <c r="P483" i="1"/>
  <c r="O483" i="1"/>
  <c r="N483" i="1"/>
  <c r="M483" i="1"/>
  <c r="I483" i="1"/>
  <c r="H483" i="1"/>
  <c r="G483" i="1"/>
  <c r="F483" i="1"/>
  <c r="P482" i="1"/>
  <c r="O482" i="1"/>
  <c r="N482" i="1"/>
  <c r="M482" i="1"/>
  <c r="I482" i="1"/>
  <c r="H482" i="1"/>
  <c r="G482" i="1"/>
  <c r="F482" i="1"/>
  <c r="P481" i="1"/>
  <c r="O481" i="1"/>
  <c r="N481" i="1"/>
  <c r="M481" i="1"/>
  <c r="I481" i="1"/>
  <c r="H481" i="1"/>
  <c r="G481" i="1"/>
  <c r="F481" i="1"/>
  <c r="P480" i="1"/>
  <c r="O480" i="1"/>
  <c r="N480" i="1"/>
  <c r="M480" i="1"/>
  <c r="I480" i="1"/>
  <c r="H480" i="1"/>
  <c r="G480" i="1"/>
  <c r="F480" i="1"/>
  <c r="P479" i="1"/>
  <c r="O479" i="1"/>
  <c r="N479" i="1"/>
  <c r="M479" i="1"/>
  <c r="I479" i="1"/>
  <c r="H479" i="1"/>
  <c r="G479" i="1"/>
  <c r="F479" i="1"/>
  <c r="P478" i="1"/>
  <c r="O478" i="1"/>
  <c r="N478" i="1"/>
  <c r="M478" i="1"/>
  <c r="I478" i="1"/>
  <c r="H478" i="1"/>
  <c r="G478" i="1"/>
  <c r="F478" i="1"/>
  <c r="P477" i="1"/>
  <c r="O477" i="1"/>
  <c r="N477" i="1"/>
  <c r="M477" i="1"/>
  <c r="I477" i="1"/>
  <c r="H477" i="1"/>
  <c r="G477" i="1"/>
  <c r="F477" i="1"/>
  <c r="P476" i="1"/>
  <c r="O476" i="1"/>
  <c r="N476" i="1"/>
  <c r="M476" i="1"/>
  <c r="I476" i="1"/>
  <c r="H476" i="1"/>
  <c r="G476" i="1"/>
  <c r="F476" i="1"/>
  <c r="P475" i="1"/>
  <c r="O475" i="1"/>
  <c r="N475" i="1"/>
  <c r="M475" i="1"/>
  <c r="I475" i="1"/>
  <c r="H475" i="1"/>
  <c r="G475" i="1"/>
  <c r="F475" i="1"/>
  <c r="L474" i="1"/>
  <c r="K474" i="1"/>
  <c r="M474" i="1" s="1"/>
  <c r="J474" i="1"/>
  <c r="J473" i="1" s="1"/>
  <c r="I474" i="1"/>
  <c r="H474" i="1"/>
  <c r="G474" i="1"/>
  <c r="F474" i="1"/>
  <c r="K473" i="1"/>
  <c r="N473" i="1" s="1"/>
  <c r="I473" i="1"/>
  <c r="H473" i="1"/>
  <c r="G473" i="1"/>
  <c r="F473" i="1"/>
  <c r="L472" i="1"/>
  <c r="K472" i="1"/>
  <c r="M472" i="1" s="1"/>
  <c r="J472" i="1"/>
  <c r="J471" i="1" s="1"/>
  <c r="I472" i="1"/>
  <c r="H472" i="1"/>
  <c r="G472" i="1"/>
  <c r="F472" i="1"/>
  <c r="K471" i="1"/>
  <c r="I471" i="1"/>
  <c r="H471" i="1"/>
  <c r="G471" i="1"/>
  <c r="F471" i="1"/>
  <c r="J470" i="1"/>
  <c r="I470" i="1"/>
  <c r="H470" i="1"/>
  <c r="G470" i="1"/>
  <c r="F470" i="1"/>
  <c r="P469" i="1"/>
  <c r="O469" i="1"/>
  <c r="N469" i="1"/>
  <c r="M469" i="1"/>
  <c r="E469" i="1"/>
  <c r="D469" i="1"/>
  <c r="C469" i="1"/>
  <c r="I469" i="1" s="1"/>
  <c r="P468" i="1"/>
  <c r="O468" i="1"/>
  <c r="N468" i="1"/>
  <c r="M468" i="1"/>
  <c r="E468" i="1"/>
  <c r="D468" i="1"/>
  <c r="C468" i="1"/>
  <c r="P467" i="1"/>
  <c r="O467" i="1"/>
  <c r="N467" i="1"/>
  <c r="M467" i="1"/>
  <c r="D467" i="1"/>
  <c r="P466" i="1"/>
  <c r="O466" i="1"/>
  <c r="N466" i="1"/>
  <c r="M466" i="1"/>
  <c r="E466" i="1"/>
  <c r="D466" i="1"/>
  <c r="C466" i="1"/>
  <c r="P465" i="1"/>
  <c r="O465" i="1"/>
  <c r="N465" i="1"/>
  <c r="M465" i="1"/>
  <c r="E465" i="1"/>
  <c r="D465" i="1"/>
  <c r="C465" i="1"/>
  <c r="I465" i="1" s="1"/>
  <c r="P464" i="1"/>
  <c r="O464" i="1"/>
  <c r="N464" i="1"/>
  <c r="M464" i="1"/>
  <c r="E464" i="1"/>
  <c r="D464" i="1"/>
  <c r="C464" i="1"/>
  <c r="I464" i="1" s="1"/>
  <c r="P463" i="1"/>
  <c r="O463" i="1"/>
  <c r="N463" i="1"/>
  <c r="M463" i="1"/>
  <c r="E463" i="1"/>
  <c r="D463" i="1"/>
  <c r="C463" i="1"/>
  <c r="I463" i="1" s="1"/>
  <c r="P462" i="1"/>
  <c r="O462" i="1"/>
  <c r="N462" i="1"/>
  <c r="M462" i="1"/>
  <c r="P461" i="1"/>
  <c r="O461" i="1"/>
  <c r="N461" i="1"/>
  <c r="M461" i="1"/>
  <c r="H461" i="1"/>
  <c r="E461" i="1"/>
  <c r="D461" i="1"/>
  <c r="C461" i="1"/>
  <c r="I461" i="1" s="1"/>
  <c r="P460" i="1"/>
  <c r="O460" i="1"/>
  <c r="N460" i="1"/>
  <c r="M460" i="1"/>
  <c r="E460" i="1"/>
  <c r="D460" i="1"/>
  <c r="C460" i="1"/>
  <c r="I460" i="1" s="1"/>
  <c r="L459" i="1"/>
  <c r="K459" i="1"/>
  <c r="J459" i="1"/>
  <c r="P459" i="1" s="1"/>
  <c r="E459" i="1"/>
  <c r="D459" i="1"/>
  <c r="C459" i="1"/>
  <c r="I459" i="1" s="1"/>
  <c r="L458" i="1"/>
  <c r="K458" i="1"/>
  <c r="J458" i="1"/>
  <c r="P458" i="1" s="1"/>
  <c r="P457" i="1"/>
  <c r="O457" i="1"/>
  <c r="N457" i="1"/>
  <c r="M457" i="1"/>
  <c r="E457" i="1"/>
  <c r="D457" i="1"/>
  <c r="C457" i="1"/>
  <c r="I457" i="1" s="1"/>
  <c r="P456" i="1"/>
  <c r="O456" i="1"/>
  <c r="N456" i="1"/>
  <c r="M456" i="1"/>
  <c r="E456" i="1"/>
  <c r="D456" i="1"/>
  <c r="C456" i="1"/>
  <c r="P455" i="1"/>
  <c r="O455" i="1"/>
  <c r="N455" i="1"/>
  <c r="M455" i="1"/>
  <c r="D455" i="1"/>
  <c r="P454" i="1"/>
  <c r="O454" i="1"/>
  <c r="N454" i="1"/>
  <c r="M454" i="1"/>
  <c r="L453" i="1"/>
  <c r="K453" i="1"/>
  <c r="J453" i="1"/>
  <c r="P453" i="1" s="1"/>
  <c r="P451" i="1"/>
  <c r="O451" i="1"/>
  <c r="N451" i="1"/>
  <c r="M451" i="1"/>
  <c r="I451" i="1"/>
  <c r="H451" i="1"/>
  <c r="G451" i="1"/>
  <c r="F451" i="1"/>
  <c r="P450" i="1"/>
  <c r="O450" i="1"/>
  <c r="N450" i="1"/>
  <c r="M450" i="1"/>
  <c r="I450" i="1"/>
  <c r="H450" i="1"/>
  <c r="G450" i="1"/>
  <c r="F450" i="1"/>
  <c r="P449" i="1"/>
  <c r="O449" i="1"/>
  <c r="N449" i="1"/>
  <c r="M449" i="1"/>
  <c r="I449" i="1"/>
  <c r="H449" i="1"/>
  <c r="G449" i="1"/>
  <c r="F449" i="1"/>
  <c r="P448" i="1"/>
  <c r="O448" i="1"/>
  <c r="N448" i="1"/>
  <c r="M448" i="1"/>
  <c r="I448" i="1"/>
  <c r="H448" i="1"/>
  <c r="G448" i="1"/>
  <c r="F448" i="1"/>
  <c r="P447" i="1"/>
  <c r="O447" i="1"/>
  <c r="N447" i="1"/>
  <c r="M447" i="1"/>
  <c r="I447" i="1"/>
  <c r="H447" i="1"/>
  <c r="G447" i="1"/>
  <c r="F447" i="1"/>
  <c r="P446" i="1"/>
  <c r="O446" i="1"/>
  <c r="N446" i="1"/>
  <c r="M446" i="1"/>
  <c r="I446" i="1"/>
  <c r="H446" i="1"/>
  <c r="G446" i="1"/>
  <c r="F446" i="1"/>
  <c r="P445" i="1"/>
  <c r="O445" i="1"/>
  <c r="N445" i="1"/>
  <c r="M445" i="1"/>
  <c r="I445" i="1"/>
  <c r="H445" i="1"/>
  <c r="G445" i="1"/>
  <c r="F445" i="1"/>
  <c r="P444" i="1"/>
  <c r="O444" i="1"/>
  <c r="N444" i="1"/>
  <c r="M444" i="1"/>
  <c r="I444" i="1"/>
  <c r="H444" i="1"/>
  <c r="G444" i="1"/>
  <c r="F444" i="1"/>
  <c r="P443" i="1"/>
  <c r="O443" i="1"/>
  <c r="N443" i="1"/>
  <c r="M443" i="1"/>
  <c r="I443" i="1"/>
  <c r="H443" i="1"/>
  <c r="G443" i="1"/>
  <c r="F443" i="1"/>
  <c r="P442" i="1"/>
  <c r="O442" i="1"/>
  <c r="N442" i="1"/>
  <c r="M442" i="1"/>
  <c r="I442" i="1"/>
  <c r="H442" i="1"/>
  <c r="G442" i="1"/>
  <c r="F442" i="1"/>
  <c r="P441" i="1"/>
  <c r="O441" i="1"/>
  <c r="N441" i="1"/>
  <c r="M441" i="1"/>
  <c r="I441" i="1"/>
  <c r="H441" i="1"/>
  <c r="G441" i="1"/>
  <c r="F441" i="1"/>
  <c r="P440" i="1"/>
  <c r="O440" i="1"/>
  <c r="N440" i="1"/>
  <c r="M440" i="1"/>
  <c r="I440" i="1"/>
  <c r="H440" i="1"/>
  <c r="G440" i="1"/>
  <c r="F440" i="1"/>
  <c r="P439" i="1"/>
  <c r="O439" i="1"/>
  <c r="N439" i="1"/>
  <c r="M439" i="1"/>
  <c r="I439" i="1"/>
  <c r="H439" i="1"/>
  <c r="G439" i="1"/>
  <c r="F439" i="1"/>
  <c r="P438" i="1"/>
  <c r="O438" i="1"/>
  <c r="N438" i="1"/>
  <c r="M438" i="1"/>
  <c r="I438" i="1"/>
  <c r="H438" i="1"/>
  <c r="G438" i="1"/>
  <c r="F438" i="1"/>
  <c r="P437" i="1"/>
  <c r="O437" i="1"/>
  <c r="N437" i="1"/>
  <c r="M437" i="1"/>
  <c r="I437" i="1"/>
  <c r="H437" i="1"/>
  <c r="G437" i="1"/>
  <c r="F437" i="1"/>
  <c r="P436" i="1"/>
  <c r="O436" i="1"/>
  <c r="N436" i="1"/>
  <c r="M436" i="1"/>
  <c r="I436" i="1"/>
  <c r="H436" i="1"/>
  <c r="G436" i="1"/>
  <c r="F436" i="1"/>
  <c r="P435" i="1"/>
  <c r="O435" i="1"/>
  <c r="N435" i="1"/>
  <c r="M435" i="1"/>
  <c r="I435" i="1"/>
  <c r="H435" i="1"/>
  <c r="G435" i="1"/>
  <c r="F435" i="1"/>
  <c r="P434" i="1"/>
  <c r="O434" i="1"/>
  <c r="N434" i="1"/>
  <c r="M434" i="1"/>
  <c r="I434" i="1"/>
  <c r="H434" i="1"/>
  <c r="G434" i="1"/>
  <c r="F434" i="1"/>
  <c r="P433" i="1"/>
  <c r="O433" i="1"/>
  <c r="N433" i="1"/>
  <c r="M433" i="1"/>
  <c r="I433" i="1"/>
  <c r="H433" i="1"/>
  <c r="G433" i="1"/>
  <c r="F433" i="1"/>
  <c r="P432" i="1"/>
  <c r="O432" i="1"/>
  <c r="N432" i="1"/>
  <c r="M432" i="1"/>
  <c r="I432" i="1"/>
  <c r="H432" i="1"/>
  <c r="G432" i="1"/>
  <c r="F432" i="1"/>
  <c r="P431" i="1"/>
  <c r="O431" i="1"/>
  <c r="N431" i="1"/>
  <c r="M431" i="1"/>
  <c r="I431" i="1"/>
  <c r="H431" i="1"/>
  <c r="G431" i="1"/>
  <c r="F431" i="1"/>
  <c r="P430" i="1"/>
  <c r="O430" i="1"/>
  <c r="N430" i="1"/>
  <c r="M430" i="1"/>
  <c r="I430" i="1"/>
  <c r="H430" i="1"/>
  <c r="G430" i="1"/>
  <c r="F430" i="1"/>
  <c r="P429" i="1"/>
  <c r="O429" i="1"/>
  <c r="N429" i="1"/>
  <c r="M429" i="1"/>
  <c r="I429" i="1"/>
  <c r="H429" i="1"/>
  <c r="G429" i="1"/>
  <c r="F429" i="1"/>
  <c r="P428" i="1"/>
  <c r="O428" i="1"/>
  <c r="N428" i="1"/>
  <c r="M428" i="1"/>
  <c r="I428" i="1"/>
  <c r="H428" i="1"/>
  <c r="G428" i="1"/>
  <c r="F428" i="1"/>
  <c r="P427" i="1"/>
  <c r="O427" i="1"/>
  <c r="N427" i="1"/>
  <c r="M427" i="1"/>
  <c r="I427" i="1"/>
  <c r="H427" i="1"/>
  <c r="G427" i="1"/>
  <c r="F427" i="1"/>
  <c r="P426" i="1"/>
  <c r="O426" i="1"/>
  <c r="N426" i="1"/>
  <c r="M426" i="1"/>
  <c r="I426" i="1"/>
  <c r="H426" i="1"/>
  <c r="G426" i="1"/>
  <c r="F426" i="1"/>
  <c r="P425" i="1"/>
  <c r="O425" i="1"/>
  <c r="N425" i="1"/>
  <c r="M425" i="1"/>
  <c r="I425" i="1"/>
  <c r="H425" i="1"/>
  <c r="G425" i="1"/>
  <c r="F425" i="1"/>
  <c r="P424" i="1"/>
  <c r="O424" i="1"/>
  <c r="N424" i="1"/>
  <c r="M424" i="1"/>
  <c r="I424" i="1"/>
  <c r="H424" i="1"/>
  <c r="G424" i="1"/>
  <c r="F424" i="1"/>
  <c r="P423" i="1"/>
  <c r="O423" i="1"/>
  <c r="N423" i="1"/>
  <c r="M423" i="1"/>
  <c r="I423" i="1"/>
  <c r="H423" i="1"/>
  <c r="G423" i="1"/>
  <c r="F423" i="1"/>
  <c r="P422" i="1"/>
  <c r="O422" i="1"/>
  <c r="N422" i="1"/>
  <c r="M422" i="1"/>
  <c r="I422" i="1"/>
  <c r="H422" i="1"/>
  <c r="G422" i="1"/>
  <c r="F422" i="1"/>
  <c r="P421" i="1"/>
  <c r="O421" i="1"/>
  <c r="N421" i="1"/>
  <c r="M421" i="1"/>
  <c r="I421" i="1"/>
  <c r="H421" i="1"/>
  <c r="G421" i="1"/>
  <c r="F421" i="1"/>
  <c r="P420" i="1"/>
  <c r="O420" i="1"/>
  <c r="N420" i="1"/>
  <c r="M420" i="1"/>
  <c r="I420" i="1"/>
  <c r="H420" i="1"/>
  <c r="G420" i="1"/>
  <c r="F420" i="1"/>
  <c r="P419" i="1"/>
  <c r="O419" i="1"/>
  <c r="N419" i="1"/>
  <c r="M419" i="1"/>
  <c r="I419" i="1"/>
  <c r="H419" i="1"/>
  <c r="G419" i="1"/>
  <c r="F419" i="1"/>
  <c r="P418" i="1"/>
  <c r="O418" i="1"/>
  <c r="N418" i="1"/>
  <c r="M418" i="1"/>
  <c r="I418" i="1"/>
  <c r="H418" i="1"/>
  <c r="G418" i="1"/>
  <c r="F418" i="1"/>
  <c r="P417" i="1"/>
  <c r="O417" i="1"/>
  <c r="N417" i="1"/>
  <c r="M417" i="1"/>
  <c r="I417" i="1"/>
  <c r="H417" i="1"/>
  <c r="G417" i="1"/>
  <c r="F417" i="1"/>
  <c r="P416" i="1"/>
  <c r="O416" i="1"/>
  <c r="N416" i="1"/>
  <c r="M416" i="1"/>
  <c r="I416" i="1"/>
  <c r="H416" i="1"/>
  <c r="G416" i="1"/>
  <c r="F416" i="1"/>
  <c r="P415" i="1"/>
  <c r="O415" i="1"/>
  <c r="N415" i="1"/>
  <c r="M415" i="1"/>
  <c r="I415" i="1"/>
  <c r="H415" i="1"/>
  <c r="G415" i="1"/>
  <c r="F415" i="1"/>
  <c r="P414" i="1"/>
  <c r="O414" i="1"/>
  <c r="N414" i="1"/>
  <c r="M414" i="1"/>
  <c r="I414" i="1"/>
  <c r="H414" i="1"/>
  <c r="G414" i="1"/>
  <c r="F414" i="1"/>
  <c r="P413" i="1"/>
  <c r="O413" i="1"/>
  <c r="N413" i="1"/>
  <c r="M413" i="1"/>
  <c r="I413" i="1"/>
  <c r="H413" i="1"/>
  <c r="G413" i="1"/>
  <c r="F413" i="1"/>
  <c r="P412" i="1"/>
  <c r="O412" i="1"/>
  <c r="N412" i="1"/>
  <c r="M412" i="1"/>
  <c r="I412" i="1"/>
  <c r="H412" i="1"/>
  <c r="G412" i="1"/>
  <c r="F412" i="1"/>
  <c r="P411" i="1"/>
  <c r="O411" i="1"/>
  <c r="N411" i="1"/>
  <c r="M411" i="1"/>
  <c r="I411" i="1"/>
  <c r="H411" i="1"/>
  <c r="G411" i="1"/>
  <c r="F411" i="1"/>
  <c r="P410" i="1"/>
  <c r="O410" i="1"/>
  <c r="N410" i="1"/>
  <c r="M410" i="1"/>
  <c r="I410" i="1"/>
  <c r="H410" i="1"/>
  <c r="G410" i="1"/>
  <c r="F410" i="1"/>
  <c r="P409" i="1"/>
  <c r="O409" i="1"/>
  <c r="N409" i="1"/>
  <c r="M409" i="1"/>
  <c r="I409" i="1"/>
  <c r="H409" i="1"/>
  <c r="G409" i="1"/>
  <c r="F409" i="1"/>
  <c r="P408" i="1"/>
  <c r="O408" i="1"/>
  <c r="N408" i="1"/>
  <c r="M408" i="1"/>
  <c r="I408" i="1"/>
  <c r="H408" i="1"/>
  <c r="G408" i="1"/>
  <c r="F408" i="1"/>
  <c r="P407" i="1"/>
  <c r="O407" i="1"/>
  <c r="N407" i="1"/>
  <c r="M407" i="1"/>
  <c r="I407" i="1"/>
  <c r="H407" i="1"/>
  <c r="G407" i="1"/>
  <c r="F407" i="1"/>
  <c r="P406" i="1"/>
  <c r="O406" i="1"/>
  <c r="N406" i="1"/>
  <c r="M406" i="1"/>
  <c r="I406" i="1"/>
  <c r="H406" i="1"/>
  <c r="G406" i="1"/>
  <c r="F406" i="1"/>
  <c r="P405" i="1"/>
  <c r="O405" i="1"/>
  <c r="N405" i="1"/>
  <c r="M405" i="1"/>
  <c r="I405" i="1"/>
  <c r="H405" i="1"/>
  <c r="G405" i="1"/>
  <c r="F405" i="1"/>
  <c r="P404" i="1"/>
  <c r="O404" i="1"/>
  <c r="N404" i="1"/>
  <c r="M404" i="1"/>
  <c r="I404" i="1"/>
  <c r="H404" i="1"/>
  <c r="G404" i="1"/>
  <c r="F404" i="1"/>
  <c r="P403" i="1"/>
  <c r="O403" i="1"/>
  <c r="N403" i="1"/>
  <c r="M403" i="1"/>
  <c r="I403" i="1"/>
  <c r="H403" i="1"/>
  <c r="G403" i="1"/>
  <c r="F403" i="1"/>
  <c r="P402" i="1"/>
  <c r="O402" i="1"/>
  <c r="N402" i="1"/>
  <c r="M402" i="1"/>
  <c r="I402" i="1"/>
  <c r="H402" i="1"/>
  <c r="G402" i="1"/>
  <c r="F402" i="1"/>
  <c r="P401" i="1"/>
  <c r="O401" i="1"/>
  <c r="N401" i="1"/>
  <c r="M401" i="1"/>
  <c r="I401" i="1"/>
  <c r="H401" i="1"/>
  <c r="G401" i="1"/>
  <c r="F401" i="1"/>
  <c r="P400" i="1"/>
  <c r="O400" i="1"/>
  <c r="N400" i="1"/>
  <c r="M400" i="1"/>
  <c r="I400" i="1"/>
  <c r="H400" i="1"/>
  <c r="G400" i="1"/>
  <c r="F400" i="1"/>
  <c r="P399" i="1"/>
  <c r="O399" i="1"/>
  <c r="N399" i="1"/>
  <c r="M399" i="1"/>
  <c r="I399" i="1"/>
  <c r="H399" i="1"/>
  <c r="G399" i="1"/>
  <c r="F399" i="1"/>
  <c r="P398" i="1"/>
  <c r="O398" i="1"/>
  <c r="N398" i="1"/>
  <c r="M398" i="1"/>
  <c r="I398" i="1"/>
  <c r="H398" i="1"/>
  <c r="G398" i="1"/>
  <c r="F398" i="1"/>
  <c r="P397" i="1"/>
  <c r="O397" i="1"/>
  <c r="N397" i="1"/>
  <c r="M397" i="1"/>
  <c r="I397" i="1"/>
  <c r="H397" i="1"/>
  <c r="G397" i="1"/>
  <c r="F397" i="1"/>
  <c r="P396" i="1"/>
  <c r="O396" i="1"/>
  <c r="N396" i="1"/>
  <c r="M396" i="1"/>
  <c r="I396" i="1"/>
  <c r="H396" i="1"/>
  <c r="G396" i="1"/>
  <c r="F396" i="1"/>
  <c r="P395" i="1"/>
  <c r="O395" i="1"/>
  <c r="N395" i="1"/>
  <c r="M395" i="1"/>
  <c r="I395" i="1"/>
  <c r="H395" i="1"/>
  <c r="G395" i="1"/>
  <c r="F395" i="1"/>
  <c r="P394" i="1"/>
  <c r="O394" i="1"/>
  <c r="N394" i="1"/>
  <c r="M394" i="1"/>
  <c r="I394" i="1"/>
  <c r="H394" i="1"/>
  <c r="G394" i="1"/>
  <c r="F394" i="1"/>
  <c r="P393" i="1"/>
  <c r="O393" i="1"/>
  <c r="N393" i="1"/>
  <c r="M393" i="1"/>
  <c r="I393" i="1"/>
  <c r="H393" i="1"/>
  <c r="G393" i="1"/>
  <c r="F393" i="1"/>
  <c r="P392" i="1"/>
  <c r="O392" i="1"/>
  <c r="N392" i="1"/>
  <c r="M392" i="1"/>
  <c r="I392" i="1"/>
  <c r="H392" i="1"/>
  <c r="G392" i="1"/>
  <c r="F392" i="1"/>
  <c r="P391" i="1"/>
  <c r="O391" i="1"/>
  <c r="N391" i="1"/>
  <c r="M391" i="1"/>
  <c r="I391" i="1"/>
  <c r="H391" i="1"/>
  <c r="G391" i="1"/>
  <c r="F391" i="1"/>
  <c r="P390" i="1"/>
  <c r="O390" i="1"/>
  <c r="N390" i="1"/>
  <c r="M390" i="1"/>
  <c r="I390" i="1"/>
  <c r="H390" i="1"/>
  <c r="G390" i="1"/>
  <c r="F390" i="1"/>
  <c r="P389" i="1"/>
  <c r="O389" i="1"/>
  <c r="N389" i="1"/>
  <c r="M389" i="1"/>
  <c r="I389" i="1"/>
  <c r="H389" i="1"/>
  <c r="G389" i="1"/>
  <c r="F389" i="1"/>
  <c r="P388" i="1"/>
  <c r="O388" i="1"/>
  <c r="N388" i="1"/>
  <c r="M388" i="1"/>
  <c r="I388" i="1"/>
  <c r="H388" i="1"/>
  <c r="G388" i="1"/>
  <c r="F388" i="1"/>
  <c r="P387" i="1"/>
  <c r="O387" i="1"/>
  <c r="N387" i="1"/>
  <c r="M387" i="1"/>
  <c r="I387" i="1"/>
  <c r="H387" i="1"/>
  <c r="G387" i="1"/>
  <c r="F387" i="1"/>
  <c r="P386" i="1"/>
  <c r="O386" i="1"/>
  <c r="N386" i="1"/>
  <c r="M386" i="1"/>
  <c r="I386" i="1"/>
  <c r="H386" i="1"/>
  <c r="G386" i="1"/>
  <c r="F386" i="1"/>
  <c r="P385" i="1"/>
  <c r="O385" i="1"/>
  <c r="N385" i="1"/>
  <c r="M385" i="1"/>
  <c r="I385" i="1"/>
  <c r="H385" i="1"/>
  <c r="G385" i="1"/>
  <c r="F385" i="1"/>
  <c r="P384" i="1"/>
  <c r="O384" i="1"/>
  <c r="N384" i="1"/>
  <c r="M384" i="1"/>
  <c r="I384" i="1"/>
  <c r="H384" i="1"/>
  <c r="G384" i="1"/>
  <c r="F384" i="1"/>
  <c r="P383" i="1"/>
  <c r="O383" i="1"/>
  <c r="N383" i="1"/>
  <c r="M383" i="1"/>
  <c r="I383" i="1"/>
  <c r="H383" i="1"/>
  <c r="G383" i="1"/>
  <c r="F383" i="1"/>
  <c r="P382" i="1"/>
  <c r="O382" i="1"/>
  <c r="N382" i="1"/>
  <c r="M382" i="1"/>
  <c r="I382" i="1"/>
  <c r="H382" i="1"/>
  <c r="G382" i="1"/>
  <c r="F382" i="1"/>
  <c r="P381" i="1"/>
  <c r="O381" i="1"/>
  <c r="N381" i="1"/>
  <c r="M381" i="1"/>
  <c r="I381" i="1"/>
  <c r="H381" i="1"/>
  <c r="G381" i="1"/>
  <c r="F381" i="1"/>
  <c r="P380" i="1"/>
  <c r="O380" i="1"/>
  <c r="N380" i="1"/>
  <c r="M380" i="1"/>
  <c r="I380" i="1"/>
  <c r="H380" i="1"/>
  <c r="G380" i="1"/>
  <c r="F380" i="1"/>
  <c r="P379" i="1"/>
  <c r="O379" i="1"/>
  <c r="N379" i="1"/>
  <c r="M379" i="1"/>
  <c r="I379" i="1"/>
  <c r="H379" i="1"/>
  <c r="G379" i="1"/>
  <c r="F379" i="1"/>
  <c r="P378" i="1"/>
  <c r="O378" i="1"/>
  <c r="N378" i="1"/>
  <c r="M378" i="1"/>
  <c r="I378" i="1"/>
  <c r="H378" i="1"/>
  <c r="G378" i="1"/>
  <c r="F378" i="1"/>
  <c r="P377" i="1"/>
  <c r="O377" i="1"/>
  <c r="N377" i="1"/>
  <c r="M377" i="1"/>
  <c r="I377" i="1"/>
  <c r="H377" i="1"/>
  <c r="G377" i="1"/>
  <c r="F377" i="1"/>
  <c r="P376" i="1"/>
  <c r="O376" i="1"/>
  <c r="N376" i="1"/>
  <c r="M376" i="1"/>
  <c r="I376" i="1"/>
  <c r="H376" i="1"/>
  <c r="G376" i="1"/>
  <c r="F376" i="1"/>
  <c r="P375" i="1"/>
  <c r="O375" i="1"/>
  <c r="N375" i="1"/>
  <c r="M375" i="1"/>
  <c r="I375" i="1"/>
  <c r="H375" i="1"/>
  <c r="G375" i="1"/>
  <c r="F375" i="1"/>
  <c r="P374" i="1"/>
  <c r="O374" i="1"/>
  <c r="N374" i="1"/>
  <c r="M374" i="1"/>
  <c r="I374" i="1"/>
  <c r="H374" i="1"/>
  <c r="G374" i="1"/>
  <c r="F374" i="1"/>
  <c r="P373" i="1"/>
  <c r="O373" i="1"/>
  <c r="N373" i="1"/>
  <c r="M373" i="1"/>
  <c r="I373" i="1"/>
  <c r="H373" i="1"/>
  <c r="G373" i="1"/>
  <c r="F373" i="1"/>
  <c r="P372" i="1"/>
  <c r="O372" i="1"/>
  <c r="N372" i="1"/>
  <c r="M372" i="1"/>
  <c r="I372" i="1"/>
  <c r="H372" i="1"/>
  <c r="G372" i="1"/>
  <c r="F372" i="1"/>
  <c r="P371" i="1"/>
  <c r="O371" i="1"/>
  <c r="N371" i="1"/>
  <c r="M371" i="1"/>
  <c r="I371" i="1"/>
  <c r="H371" i="1"/>
  <c r="G371" i="1"/>
  <c r="F371" i="1"/>
  <c r="P370" i="1"/>
  <c r="O370" i="1"/>
  <c r="N370" i="1"/>
  <c r="M370" i="1"/>
  <c r="I370" i="1"/>
  <c r="H370" i="1"/>
  <c r="G370" i="1"/>
  <c r="F370" i="1"/>
  <c r="P369" i="1"/>
  <c r="O369" i="1"/>
  <c r="N369" i="1"/>
  <c r="M369" i="1"/>
  <c r="I369" i="1"/>
  <c r="H369" i="1"/>
  <c r="G369" i="1"/>
  <c r="F369" i="1"/>
  <c r="P368" i="1"/>
  <c r="O368" i="1"/>
  <c r="N368" i="1"/>
  <c r="M368" i="1"/>
  <c r="I368" i="1"/>
  <c r="H368" i="1"/>
  <c r="G368" i="1"/>
  <c r="F368" i="1"/>
  <c r="P367" i="1"/>
  <c r="O367" i="1"/>
  <c r="N367" i="1"/>
  <c r="M367" i="1"/>
  <c r="I367" i="1"/>
  <c r="H367" i="1"/>
  <c r="G367" i="1"/>
  <c r="F367" i="1"/>
  <c r="P366" i="1"/>
  <c r="O366" i="1"/>
  <c r="N366" i="1"/>
  <c r="M366" i="1"/>
  <c r="I366" i="1"/>
  <c r="H366" i="1"/>
  <c r="G366" i="1"/>
  <c r="F366" i="1"/>
  <c r="P365" i="1"/>
  <c r="O365" i="1"/>
  <c r="N365" i="1"/>
  <c r="M365" i="1"/>
  <c r="I365" i="1"/>
  <c r="H365" i="1"/>
  <c r="G365" i="1"/>
  <c r="F365" i="1"/>
  <c r="P364" i="1"/>
  <c r="O364" i="1"/>
  <c r="N364" i="1"/>
  <c r="M364" i="1"/>
  <c r="I364" i="1"/>
  <c r="H364" i="1"/>
  <c r="G364" i="1"/>
  <c r="F364" i="1"/>
  <c r="P363" i="1"/>
  <c r="O363" i="1"/>
  <c r="N363" i="1"/>
  <c r="M363" i="1"/>
  <c r="I363" i="1"/>
  <c r="H363" i="1"/>
  <c r="G363" i="1"/>
  <c r="F363" i="1"/>
  <c r="P362" i="1"/>
  <c r="O362" i="1"/>
  <c r="N362" i="1"/>
  <c r="M362" i="1"/>
  <c r="I362" i="1"/>
  <c r="H362" i="1"/>
  <c r="G362" i="1"/>
  <c r="F362" i="1"/>
  <c r="P361" i="1"/>
  <c r="O361" i="1"/>
  <c r="N361" i="1"/>
  <c r="M361" i="1"/>
  <c r="I361" i="1"/>
  <c r="H361" i="1"/>
  <c r="G361" i="1"/>
  <c r="F361" i="1"/>
  <c r="P360" i="1"/>
  <c r="O360" i="1"/>
  <c r="N360" i="1"/>
  <c r="M360" i="1"/>
  <c r="I360" i="1"/>
  <c r="H360" i="1"/>
  <c r="G360" i="1"/>
  <c r="F360" i="1"/>
  <c r="P359" i="1"/>
  <c r="O359" i="1"/>
  <c r="N359" i="1"/>
  <c r="M359" i="1"/>
  <c r="I359" i="1"/>
  <c r="H359" i="1"/>
  <c r="G359" i="1"/>
  <c r="F359" i="1"/>
  <c r="P358" i="1"/>
  <c r="O358" i="1"/>
  <c r="N358" i="1"/>
  <c r="M358" i="1"/>
  <c r="I358" i="1"/>
  <c r="H358" i="1"/>
  <c r="G358" i="1"/>
  <c r="F358" i="1"/>
  <c r="P357" i="1"/>
  <c r="O357" i="1"/>
  <c r="N357" i="1"/>
  <c r="M357" i="1"/>
  <c r="I357" i="1"/>
  <c r="H357" i="1"/>
  <c r="G357" i="1"/>
  <c r="F357" i="1"/>
  <c r="P356" i="1"/>
  <c r="O356" i="1"/>
  <c r="N356" i="1"/>
  <c r="M356" i="1"/>
  <c r="I356" i="1"/>
  <c r="H356" i="1"/>
  <c r="G356" i="1"/>
  <c r="F356" i="1"/>
  <c r="P355" i="1"/>
  <c r="O355" i="1"/>
  <c r="N355" i="1"/>
  <c r="M355" i="1"/>
  <c r="I355" i="1"/>
  <c r="H355" i="1"/>
  <c r="G355" i="1"/>
  <c r="F355" i="1"/>
  <c r="P354" i="1"/>
  <c r="O354" i="1"/>
  <c r="N354" i="1"/>
  <c r="M354" i="1"/>
  <c r="I354" i="1"/>
  <c r="H354" i="1"/>
  <c r="G354" i="1"/>
  <c r="F354" i="1"/>
  <c r="P353" i="1"/>
  <c r="O353" i="1"/>
  <c r="N353" i="1"/>
  <c r="M353" i="1"/>
  <c r="I353" i="1"/>
  <c r="H353" i="1"/>
  <c r="G353" i="1"/>
  <c r="F353" i="1"/>
  <c r="P352" i="1"/>
  <c r="O352" i="1"/>
  <c r="N352" i="1"/>
  <c r="M352" i="1"/>
  <c r="I352" i="1"/>
  <c r="H352" i="1"/>
  <c r="G352" i="1"/>
  <c r="F352" i="1"/>
  <c r="P351" i="1"/>
  <c r="O351" i="1"/>
  <c r="N351" i="1"/>
  <c r="M351" i="1"/>
  <c r="I351" i="1"/>
  <c r="H351" i="1"/>
  <c r="G351" i="1"/>
  <c r="F351" i="1"/>
  <c r="P350" i="1"/>
  <c r="O350" i="1"/>
  <c r="N350" i="1"/>
  <c r="M350" i="1"/>
  <c r="I350" i="1"/>
  <c r="H350" i="1"/>
  <c r="G350" i="1"/>
  <c r="F350" i="1"/>
  <c r="P349" i="1"/>
  <c r="O349" i="1"/>
  <c r="N349" i="1"/>
  <c r="M349" i="1"/>
  <c r="I349" i="1"/>
  <c r="H349" i="1"/>
  <c r="G349" i="1"/>
  <c r="F349" i="1"/>
  <c r="P348" i="1"/>
  <c r="O348" i="1"/>
  <c r="N348" i="1"/>
  <c r="M348" i="1"/>
  <c r="I348" i="1"/>
  <c r="H348" i="1"/>
  <c r="G348" i="1"/>
  <c r="F348" i="1"/>
  <c r="P347" i="1"/>
  <c r="O347" i="1"/>
  <c r="N347" i="1"/>
  <c r="M347" i="1"/>
  <c r="I347" i="1"/>
  <c r="H347" i="1"/>
  <c r="G347" i="1"/>
  <c r="F347" i="1"/>
  <c r="P346" i="1"/>
  <c r="O346" i="1"/>
  <c r="N346" i="1"/>
  <c r="M346" i="1"/>
  <c r="I346" i="1"/>
  <c r="H346" i="1"/>
  <c r="G346" i="1"/>
  <c r="F346" i="1"/>
  <c r="P345" i="1"/>
  <c r="O345" i="1"/>
  <c r="N345" i="1"/>
  <c r="M345" i="1"/>
  <c r="I345" i="1"/>
  <c r="H345" i="1"/>
  <c r="G345" i="1"/>
  <c r="F345" i="1"/>
  <c r="P344" i="1"/>
  <c r="O344" i="1"/>
  <c r="N344" i="1"/>
  <c r="M344" i="1"/>
  <c r="I344" i="1"/>
  <c r="H344" i="1"/>
  <c r="G344" i="1"/>
  <c r="F344" i="1"/>
  <c r="P343" i="1"/>
  <c r="O343" i="1"/>
  <c r="N343" i="1"/>
  <c r="M343" i="1"/>
  <c r="I343" i="1"/>
  <c r="H343" i="1"/>
  <c r="G343" i="1"/>
  <c r="F343" i="1"/>
  <c r="P342" i="1"/>
  <c r="O342" i="1"/>
  <c r="N342" i="1"/>
  <c r="M342" i="1"/>
  <c r="I342" i="1"/>
  <c r="H342" i="1"/>
  <c r="G342" i="1"/>
  <c r="F342" i="1"/>
  <c r="P341" i="1"/>
  <c r="O341" i="1"/>
  <c r="N341" i="1"/>
  <c r="M341" i="1"/>
  <c r="I341" i="1"/>
  <c r="H341" i="1"/>
  <c r="G341" i="1"/>
  <c r="F341" i="1"/>
  <c r="P340" i="1"/>
  <c r="O340" i="1"/>
  <c r="N340" i="1"/>
  <c r="M340" i="1"/>
  <c r="I340" i="1"/>
  <c r="H340" i="1"/>
  <c r="G340" i="1"/>
  <c r="F340" i="1"/>
  <c r="P339" i="1"/>
  <c r="O339" i="1"/>
  <c r="N339" i="1"/>
  <c r="M339" i="1"/>
  <c r="I339" i="1"/>
  <c r="H339" i="1"/>
  <c r="G339" i="1"/>
  <c r="F339" i="1"/>
  <c r="P338" i="1"/>
  <c r="O338" i="1"/>
  <c r="N338" i="1"/>
  <c r="M338" i="1"/>
  <c r="I338" i="1"/>
  <c r="H338" i="1"/>
  <c r="G338" i="1"/>
  <c r="F338" i="1"/>
  <c r="P337" i="1"/>
  <c r="O337" i="1"/>
  <c r="N337" i="1"/>
  <c r="M337" i="1"/>
  <c r="I337" i="1"/>
  <c r="H337" i="1"/>
  <c r="G337" i="1"/>
  <c r="F337" i="1"/>
  <c r="P336" i="1"/>
  <c r="O336" i="1"/>
  <c r="N336" i="1"/>
  <c r="M336" i="1"/>
  <c r="I336" i="1"/>
  <c r="H336" i="1"/>
  <c r="G336" i="1"/>
  <c r="F336" i="1"/>
  <c r="P335" i="1"/>
  <c r="O335" i="1"/>
  <c r="N335" i="1"/>
  <c r="M335" i="1"/>
  <c r="I335" i="1"/>
  <c r="H335" i="1"/>
  <c r="G335" i="1"/>
  <c r="F335" i="1"/>
  <c r="P334" i="1"/>
  <c r="O334" i="1"/>
  <c r="N334" i="1"/>
  <c r="M334" i="1"/>
  <c r="I334" i="1"/>
  <c r="H334" i="1"/>
  <c r="G334" i="1"/>
  <c r="F334" i="1"/>
  <c r="P333" i="1"/>
  <c r="O333" i="1"/>
  <c r="N333" i="1"/>
  <c r="M333" i="1"/>
  <c r="I333" i="1"/>
  <c r="H333" i="1"/>
  <c r="G333" i="1"/>
  <c r="F333" i="1"/>
  <c r="P332" i="1"/>
  <c r="O332" i="1"/>
  <c r="N332" i="1"/>
  <c r="M332" i="1"/>
  <c r="I332" i="1"/>
  <c r="H332" i="1"/>
  <c r="G332" i="1"/>
  <c r="F332" i="1"/>
  <c r="P331" i="1"/>
  <c r="O331" i="1"/>
  <c r="N331" i="1"/>
  <c r="M331" i="1"/>
  <c r="I331" i="1"/>
  <c r="H331" i="1"/>
  <c r="G331" i="1"/>
  <c r="F331" i="1"/>
  <c r="P330" i="1"/>
  <c r="O330" i="1"/>
  <c r="N330" i="1"/>
  <c r="M330" i="1"/>
  <c r="I330" i="1"/>
  <c r="H330" i="1"/>
  <c r="G330" i="1"/>
  <c r="F330" i="1"/>
  <c r="P329" i="1"/>
  <c r="O329" i="1"/>
  <c r="N329" i="1"/>
  <c r="M329" i="1"/>
  <c r="I329" i="1"/>
  <c r="H329" i="1"/>
  <c r="G329" i="1"/>
  <c r="F329" i="1"/>
  <c r="P328" i="1"/>
  <c r="O328" i="1"/>
  <c r="N328" i="1"/>
  <c r="M328" i="1"/>
  <c r="I328" i="1"/>
  <c r="H328" i="1"/>
  <c r="G328" i="1"/>
  <c r="F328" i="1"/>
  <c r="P327" i="1"/>
  <c r="O327" i="1"/>
  <c r="N327" i="1"/>
  <c r="M327" i="1"/>
  <c r="I327" i="1"/>
  <c r="H327" i="1"/>
  <c r="G327" i="1"/>
  <c r="F327" i="1"/>
  <c r="P326" i="1"/>
  <c r="O326" i="1"/>
  <c r="N326" i="1"/>
  <c r="M326" i="1"/>
  <c r="I326" i="1"/>
  <c r="H326" i="1"/>
  <c r="G326" i="1"/>
  <c r="F326" i="1"/>
  <c r="P325" i="1"/>
  <c r="O325" i="1"/>
  <c r="N325" i="1"/>
  <c r="M325" i="1"/>
  <c r="I325" i="1"/>
  <c r="H325" i="1"/>
  <c r="G325" i="1"/>
  <c r="F325" i="1"/>
  <c r="P324" i="1"/>
  <c r="O324" i="1"/>
  <c r="N324" i="1"/>
  <c r="M324" i="1"/>
  <c r="I324" i="1"/>
  <c r="H324" i="1"/>
  <c r="G324" i="1"/>
  <c r="F324" i="1"/>
  <c r="P323" i="1"/>
  <c r="O323" i="1"/>
  <c r="N323" i="1"/>
  <c r="M323" i="1"/>
  <c r="I323" i="1"/>
  <c r="H323" i="1"/>
  <c r="G323" i="1"/>
  <c r="F323" i="1"/>
  <c r="P322" i="1"/>
  <c r="O322" i="1"/>
  <c r="N322" i="1"/>
  <c r="M322" i="1"/>
  <c r="I322" i="1"/>
  <c r="H322" i="1"/>
  <c r="G322" i="1"/>
  <c r="F322" i="1"/>
  <c r="P321" i="1"/>
  <c r="O321" i="1"/>
  <c r="N321" i="1"/>
  <c r="M321" i="1"/>
  <c r="I321" i="1"/>
  <c r="H321" i="1"/>
  <c r="G321" i="1"/>
  <c r="F321" i="1"/>
  <c r="P320" i="1"/>
  <c r="O320" i="1"/>
  <c r="N320" i="1"/>
  <c r="M320" i="1"/>
  <c r="I320" i="1"/>
  <c r="H320" i="1"/>
  <c r="G320" i="1"/>
  <c r="F320" i="1"/>
  <c r="P319" i="1"/>
  <c r="O319" i="1"/>
  <c r="N319" i="1"/>
  <c r="M319" i="1"/>
  <c r="I319" i="1"/>
  <c r="H319" i="1"/>
  <c r="G319" i="1"/>
  <c r="F319" i="1"/>
  <c r="P318" i="1"/>
  <c r="O318" i="1"/>
  <c r="N318" i="1"/>
  <c r="M318" i="1"/>
  <c r="I318" i="1"/>
  <c r="H318" i="1"/>
  <c r="G318" i="1"/>
  <c r="F318" i="1"/>
  <c r="P317" i="1"/>
  <c r="O317" i="1"/>
  <c r="N317" i="1"/>
  <c r="M317" i="1"/>
  <c r="I317" i="1"/>
  <c r="H317" i="1"/>
  <c r="G317" i="1"/>
  <c r="F317" i="1"/>
  <c r="P316" i="1"/>
  <c r="O316" i="1"/>
  <c r="N316" i="1"/>
  <c r="M316" i="1"/>
  <c r="I316" i="1"/>
  <c r="H316" i="1"/>
  <c r="G316" i="1"/>
  <c r="F316" i="1"/>
  <c r="P315" i="1"/>
  <c r="O315" i="1"/>
  <c r="N315" i="1"/>
  <c r="M315" i="1"/>
  <c r="I315" i="1"/>
  <c r="H315" i="1"/>
  <c r="G315" i="1"/>
  <c r="F315" i="1"/>
  <c r="P314" i="1"/>
  <c r="O314" i="1"/>
  <c r="N314" i="1"/>
  <c r="M314" i="1"/>
  <c r="I314" i="1"/>
  <c r="H314" i="1"/>
  <c r="G314" i="1"/>
  <c r="F314" i="1"/>
  <c r="P313" i="1"/>
  <c r="O313" i="1"/>
  <c r="N313" i="1"/>
  <c r="M313" i="1"/>
  <c r="I313" i="1"/>
  <c r="H313" i="1"/>
  <c r="G313" i="1"/>
  <c r="F313" i="1"/>
  <c r="P312" i="1"/>
  <c r="O312" i="1"/>
  <c r="N312" i="1"/>
  <c r="M312" i="1"/>
  <c r="I312" i="1"/>
  <c r="H312" i="1"/>
  <c r="G312" i="1"/>
  <c r="F312" i="1"/>
  <c r="P311" i="1"/>
  <c r="O311" i="1"/>
  <c r="N311" i="1"/>
  <c r="M311" i="1"/>
  <c r="I311" i="1"/>
  <c r="H311" i="1"/>
  <c r="G311" i="1"/>
  <c r="F311" i="1"/>
  <c r="P310" i="1"/>
  <c r="O310" i="1"/>
  <c r="N310" i="1"/>
  <c r="M310" i="1"/>
  <c r="I310" i="1"/>
  <c r="H310" i="1"/>
  <c r="G310" i="1"/>
  <c r="F310" i="1"/>
  <c r="P309" i="1"/>
  <c r="O309" i="1"/>
  <c r="N309" i="1"/>
  <c r="M309" i="1"/>
  <c r="I309" i="1"/>
  <c r="H309" i="1"/>
  <c r="G309" i="1"/>
  <c r="F309" i="1"/>
  <c r="P308" i="1"/>
  <c r="O308" i="1"/>
  <c r="N308" i="1"/>
  <c r="M308" i="1"/>
  <c r="I308" i="1"/>
  <c r="H308" i="1"/>
  <c r="G308" i="1"/>
  <c r="F308" i="1"/>
  <c r="P307" i="1"/>
  <c r="O307" i="1"/>
  <c r="N307" i="1"/>
  <c r="M307" i="1"/>
  <c r="I307" i="1"/>
  <c r="H307" i="1"/>
  <c r="G307" i="1"/>
  <c r="F307" i="1"/>
  <c r="P306" i="1"/>
  <c r="O306" i="1"/>
  <c r="N306" i="1"/>
  <c r="M306" i="1"/>
  <c r="I306" i="1"/>
  <c r="H306" i="1"/>
  <c r="G306" i="1"/>
  <c r="F306" i="1"/>
  <c r="P305" i="1"/>
  <c r="O305" i="1"/>
  <c r="N305" i="1"/>
  <c r="M305" i="1"/>
  <c r="I305" i="1"/>
  <c r="H305" i="1"/>
  <c r="G305" i="1"/>
  <c r="F305" i="1"/>
  <c r="P304" i="1"/>
  <c r="O304" i="1"/>
  <c r="N304" i="1"/>
  <c r="M304" i="1"/>
  <c r="I304" i="1"/>
  <c r="H304" i="1"/>
  <c r="G304" i="1"/>
  <c r="F304" i="1"/>
  <c r="P303" i="1"/>
  <c r="O303" i="1"/>
  <c r="N303" i="1"/>
  <c r="M303" i="1"/>
  <c r="I303" i="1"/>
  <c r="H303" i="1"/>
  <c r="G303" i="1"/>
  <c r="F303" i="1"/>
  <c r="P302" i="1"/>
  <c r="O302" i="1"/>
  <c r="N302" i="1"/>
  <c r="M302" i="1"/>
  <c r="I302" i="1"/>
  <c r="H302" i="1"/>
  <c r="G302" i="1"/>
  <c r="F302" i="1"/>
  <c r="P301" i="1"/>
  <c r="O301" i="1"/>
  <c r="N301" i="1"/>
  <c r="M301" i="1"/>
  <c r="I301" i="1"/>
  <c r="H301" i="1"/>
  <c r="G301" i="1"/>
  <c r="F301" i="1"/>
  <c r="P300" i="1"/>
  <c r="O300" i="1"/>
  <c r="N300" i="1"/>
  <c r="M300" i="1"/>
  <c r="I300" i="1"/>
  <c r="H300" i="1"/>
  <c r="G300" i="1"/>
  <c r="F300" i="1"/>
  <c r="P299" i="1"/>
  <c r="O299" i="1"/>
  <c r="N299" i="1"/>
  <c r="M299" i="1"/>
  <c r="I299" i="1"/>
  <c r="H299" i="1"/>
  <c r="G299" i="1"/>
  <c r="F299" i="1"/>
  <c r="P298" i="1"/>
  <c r="O298" i="1"/>
  <c r="N298" i="1"/>
  <c r="M298" i="1"/>
  <c r="I298" i="1"/>
  <c r="H298" i="1"/>
  <c r="G298" i="1"/>
  <c r="F298" i="1"/>
  <c r="P297" i="1"/>
  <c r="O297" i="1"/>
  <c r="N297" i="1"/>
  <c r="M297" i="1"/>
  <c r="I297" i="1"/>
  <c r="H297" i="1"/>
  <c r="G297" i="1"/>
  <c r="F297" i="1"/>
  <c r="P296" i="1"/>
  <c r="O296" i="1"/>
  <c r="N296" i="1"/>
  <c r="M296" i="1"/>
  <c r="I296" i="1"/>
  <c r="H296" i="1"/>
  <c r="G296" i="1"/>
  <c r="F296" i="1"/>
  <c r="P295" i="1"/>
  <c r="O295" i="1"/>
  <c r="N295" i="1"/>
  <c r="M295" i="1"/>
  <c r="I295" i="1"/>
  <c r="H295" i="1"/>
  <c r="G295" i="1"/>
  <c r="F295" i="1"/>
  <c r="P294" i="1"/>
  <c r="O294" i="1"/>
  <c r="N294" i="1"/>
  <c r="M294" i="1"/>
  <c r="I294" i="1"/>
  <c r="H294" i="1"/>
  <c r="G294" i="1"/>
  <c r="F294" i="1"/>
  <c r="P293" i="1"/>
  <c r="O293" i="1"/>
  <c r="N293" i="1"/>
  <c r="M293" i="1"/>
  <c r="I293" i="1"/>
  <c r="H293" i="1"/>
  <c r="G293" i="1"/>
  <c r="F293" i="1"/>
  <c r="P292" i="1"/>
  <c r="O292" i="1"/>
  <c r="N292" i="1"/>
  <c r="M292" i="1"/>
  <c r="I292" i="1"/>
  <c r="H292" i="1"/>
  <c r="G292" i="1"/>
  <c r="F292" i="1"/>
  <c r="P291" i="1"/>
  <c r="O291" i="1"/>
  <c r="N291" i="1"/>
  <c r="M291" i="1"/>
  <c r="I291" i="1"/>
  <c r="H291" i="1"/>
  <c r="G291" i="1"/>
  <c r="F291" i="1"/>
  <c r="P290" i="1"/>
  <c r="O290" i="1"/>
  <c r="N290" i="1"/>
  <c r="M290" i="1"/>
  <c r="I290" i="1"/>
  <c r="H290" i="1"/>
  <c r="G290" i="1"/>
  <c r="F290" i="1"/>
  <c r="P289" i="1"/>
  <c r="O289" i="1"/>
  <c r="N289" i="1"/>
  <c r="M289" i="1"/>
  <c r="I289" i="1"/>
  <c r="H289" i="1"/>
  <c r="G289" i="1"/>
  <c r="F289" i="1"/>
  <c r="P288" i="1"/>
  <c r="O288" i="1"/>
  <c r="N288" i="1"/>
  <c r="M288" i="1"/>
  <c r="I288" i="1"/>
  <c r="H288" i="1"/>
  <c r="G288" i="1"/>
  <c r="F288" i="1"/>
  <c r="P287" i="1"/>
  <c r="O287" i="1"/>
  <c r="N287" i="1"/>
  <c r="M287" i="1"/>
  <c r="I287" i="1"/>
  <c r="H287" i="1"/>
  <c r="G287" i="1"/>
  <c r="F287" i="1"/>
  <c r="P286" i="1"/>
  <c r="O286" i="1"/>
  <c r="N286" i="1"/>
  <c r="M286" i="1"/>
  <c r="I286" i="1"/>
  <c r="H286" i="1"/>
  <c r="G286" i="1"/>
  <c r="F286" i="1"/>
  <c r="P285" i="1"/>
  <c r="O285" i="1"/>
  <c r="N285" i="1"/>
  <c r="M285" i="1"/>
  <c r="I285" i="1"/>
  <c r="H285" i="1"/>
  <c r="G285" i="1"/>
  <c r="F285" i="1"/>
  <c r="P284" i="1"/>
  <c r="O284" i="1"/>
  <c r="N284" i="1"/>
  <c r="M284" i="1"/>
  <c r="I284" i="1"/>
  <c r="H284" i="1"/>
  <c r="G284" i="1"/>
  <c r="F284" i="1"/>
  <c r="P283" i="1"/>
  <c r="O283" i="1"/>
  <c r="N283" i="1"/>
  <c r="M283" i="1"/>
  <c r="I283" i="1"/>
  <c r="H283" i="1"/>
  <c r="G283" i="1"/>
  <c r="F283" i="1"/>
  <c r="P282" i="1"/>
  <c r="O282" i="1"/>
  <c r="N282" i="1"/>
  <c r="M282" i="1"/>
  <c r="I282" i="1"/>
  <c r="H282" i="1"/>
  <c r="G282" i="1"/>
  <c r="F282" i="1"/>
  <c r="P281" i="1"/>
  <c r="O281" i="1"/>
  <c r="N281" i="1"/>
  <c r="M281" i="1"/>
  <c r="I281" i="1"/>
  <c r="H281" i="1"/>
  <c r="G281" i="1"/>
  <c r="F281" i="1"/>
  <c r="P280" i="1"/>
  <c r="O280" i="1"/>
  <c r="N280" i="1"/>
  <c r="M280" i="1"/>
  <c r="I280" i="1"/>
  <c r="H280" i="1"/>
  <c r="G280" i="1"/>
  <c r="F280" i="1"/>
  <c r="P279" i="1"/>
  <c r="O279" i="1"/>
  <c r="N279" i="1"/>
  <c r="M279" i="1"/>
  <c r="I279" i="1"/>
  <c r="H279" i="1"/>
  <c r="G279" i="1"/>
  <c r="F279" i="1"/>
  <c r="P278" i="1"/>
  <c r="O278" i="1"/>
  <c r="N278" i="1"/>
  <c r="M278" i="1"/>
  <c r="I278" i="1"/>
  <c r="H278" i="1"/>
  <c r="G278" i="1"/>
  <c r="F278" i="1"/>
  <c r="P277" i="1"/>
  <c r="O277" i="1"/>
  <c r="N277" i="1"/>
  <c r="M277" i="1"/>
  <c r="I277" i="1"/>
  <c r="H277" i="1"/>
  <c r="G277" i="1"/>
  <c r="F277" i="1"/>
  <c r="P276" i="1"/>
  <c r="O276" i="1"/>
  <c r="N276" i="1"/>
  <c r="M276" i="1"/>
  <c r="I276" i="1"/>
  <c r="H276" i="1"/>
  <c r="G276" i="1"/>
  <c r="F276" i="1"/>
  <c r="P275" i="1"/>
  <c r="O275" i="1"/>
  <c r="N275" i="1"/>
  <c r="M275" i="1"/>
  <c r="I275" i="1"/>
  <c r="H275" i="1"/>
  <c r="G275" i="1"/>
  <c r="F275" i="1"/>
  <c r="P274" i="1"/>
  <c r="O274" i="1"/>
  <c r="N274" i="1"/>
  <c r="M274" i="1"/>
  <c r="I274" i="1"/>
  <c r="H274" i="1"/>
  <c r="G274" i="1"/>
  <c r="F274" i="1"/>
  <c r="P273" i="1"/>
  <c r="O273" i="1"/>
  <c r="N273" i="1"/>
  <c r="M273" i="1"/>
  <c r="I273" i="1"/>
  <c r="H273" i="1"/>
  <c r="G273" i="1"/>
  <c r="F273" i="1"/>
  <c r="P272" i="1"/>
  <c r="O272" i="1"/>
  <c r="N272" i="1"/>
  <c r="M272" i="1"/>
  <c r="I272" i="1"/>
  <c r="H272" i="1"/>
  <c r="G272" i="1"/>
  <c r="F272" i="1"/>
  <c r="P271" i="1"/>
  <c r="O271" i="1"/>
  <c r="N271" i="1"/>
  <c r="M271" i="1"/>
  <c r="I271" i="1"/>
  <c r="H271" i="1"/>
  <c r="G271" i="1"/>
  <c r="F271" i="1"/>
  <c r="P270" i="1"/>
  <c r="O270" i="1"/>
  <c r="N270" i="1"/>
  <c r="M270" i="1"/>
  <c r="I270" i="1"/>
  <c r="H270" i="1"/>
  <c r="G270" i="1"/>
  <c r="F270" i="1"/>
  <c r="P269" i="1"/>
  <c r="O269" i="1"/>
  <c r="N269" i="1"/>
  <c r="M269" i="1"/>
  <c r="I269" i="1"/>
  <c r="H269" i="1"/>
  <c r="G269" i="1"/>
  <c r="F269" i="1"/>
  <c r="P268" i="1"/>
  <c r="O268" i="1"/>
  <c r="N268" i="1"/>
  <c r="M268" i="1"/>
  <c r="I268" i="1"/>
  <c r="H268" i="1"/>
  <c r="G268" i="1"/>
  <c r="F268" i="1"/>
  <c r="P267" i="1"/>
  <c r="O267" i="1"/>
  <c r="N267" i="1"/>
  <c r="M267" i="1"/>
  <c r="I267" i="1"/>
  <c r="H267" i="1"/>
  <c r="G267" i="1"/>
  <c r="F267" i="1"/>
  <c r="P266" i="1"/>
  <c r="O266" i="1"/>
  <c r="N266" i="1"/>
  <c r="M266" i="1"/>
  <c r="I266" i="1"/>
  <c r="H266" i="1"/>
  <c r="G266" i="1"/>
  <c r="F266" i="1"/>
  <c r="P265" i="1"/>
  <c r="O265" i="1"/>
  <c r="N265" i="1"/>
  <c r="M265" i="1"/>
  <c r="I265" i="1"/>
  <c r="H265" i="1"/>
  <c r="G265" i="1"/>
  <c r="F265" i="1"/>
  <c r="P264" i="1"/>
  <c r="O264" i="1"/>
  <c r="N264" i="1"/>
  <c r="M264" i="1"/>
  <c r="I264" i="1"/>
  <c r="H264" i="1"/>
  <c r="G264" i="1"/>
  <c r="F264" i="1"/>
  <c r="P263" i="1"/>
  <c r="O263" i="1"/>
  <c r="N263" i="1"/>
  <c r="M263" i="1"/>
  <c r="I263" i="1"/>
  <c r="H263" i="1"/>
  <c r="G263" i="1"/>
  <c r="F263" i="1"/>
  <c r="P262" i="1"/>
  <c r="O262" i="1"/>
  <c r="N262" i="1"/>
  <c r="M262" i="1"/>
  <c r="I262" i="1"/>
  <c r="H262" i="1"/>
  <c r="G262" i="1"/>
  <c r="F262" i="1"/>
  <c r="P261" i="1"/>
  <c r="O261" i="1"/>
  <c r="N261" i="1"/>
  <c r="M261" i="1"/>
  <c r="I261" i="1"/>
  <c r="H261" i="1"/>
  <c r="G261" i="1"/>
  <c r="F261" i="1"/>
  <c r="P260" i="1"/>
  <c r="O260" i="1"/>
  <c r="N260" i="1"/>
  <c r="M260" i="1"/>
  <c r="I260" i="1"/>
  <c r="H260" i="1"/>
  <c r="G260" i="1"/>
  <c r="F260" i="1"/>
  <c r="P259" i="1"/>
  <c r="O259" i="1"/>
  <c r="N259" i="1"/>
  <c r="M259" i="1"/>
  <c r="I259" i="1"/>
  <c r="H259" i="1"/>
  <c r="G259" i="1"/>
  <c r="F259" i="1"/>
  <c r="P258" i="1"/>
  <c r="O258" i="1"/>
  <c r="N258" i="1"/>
  <c r="M258" i="1"/>
  <c r="I258" i="1"/>
  <c r="H258" i="1"/>
  <c r="G258" i="1"/>
  <c r="F258" i="1"/>
  <c r="P257" i="1"/>
  <c r="O257" i="1"/>
  <c r="N257" i="1"/>
  <c r="M257" i="1"/>
  <c r="I257" i="1"/>
  <c r="H257" i="1"/>
  <c r="G257" i="1"/>
  <c r="F257" i="1"/>
  <c r="P256" i="1"/>
  <c r="O256" i="1"/>
  <c r="N256" i="1"/>
  <c r="M256" i="1"/>
  <c r="I256" i="1"/>
  <c r="H256" i="1"/>
  <c r="G256" i="1"/>
  <c r="F256" i="1"/>
  <c r="P255" i="1"/>
  <c r="O255" i="1"/>
  <c r="N255" i="1"/>
  <c r="M255" i="1"/>
  <c r="I255" i="1"/>
  <c r="H255" i="1"/>
  <c r="G255" i="1"/>
  <c r="F255" i="1"/>
  <c r="P254" i="1"/>
  <c r="O254" i="1"/>
  <c r="N254" i="1"/>
  <c r="M254" i="1"/>
  <c r="I254" i="1"/>
  <c r="H254" i="1"/>
  <c r="G254" i="1"/>
  <c r="F254" i="1"/>
  <c r="P253" i="1"/>
  <c r="O253" i="1"/>
  <c r="N253" i="1"/>
  <c r="M253" i="1"/>
  <c r="I253" i="1"/>
  <c r="H253" i="1"/>
  <c r="G253" i="1"/>
  <c r="F253" i="1"/>
  <c r="P252" i="1"/>
  <c r="O252" i="1"/>
  <c r="N252" i="1"/>
  <c r="M252" i="1"/>
  <c r="I252" i="1"/>
  <c r="H252" i="1"/>
  <c r="G252" i="1"/>
  <c r="F252" i="1"/>
  <c r="P251" i="1"/>
  <c r="O251" i="1"/>
  <c r="N251" i="1"/>
  <c r="M251" i="1"/>
  <c r="I251" i="1"/>
  <c r="H251" i="1"/>
  <c r="G251" i="1"/>
  <c r="F251" i="1"/>
  <c r="P250" i="1"/>
  <c r="O250" i="1"/>
  <c r="N250" i="1"/>
  <c r="M250" i="1"/>
  <c r="I250" i="1"/>
  <c r="H250" i="1"/>
  <c r="G250" i="1"/>
  <c r="F250" i="1"/>
  <c r="P249" i="1"/>
  <c r="O249" i="1"/>
  <c r="N249" i="1"/>
  <c r="M249" i="1"/>
  <c r="I249" i="1"/>
  <c r="H249" i="1"/>
  <c r="G249" i="1"/>
  <c r="F249" i="1"/>
  <c r="P248" i="1"/>
  <c r="O248" i="1"/>
  <c r="N248" i="1"/>
  <c r="M248" i="1"/>
  <c r="I248" i="1"/>
  <c r="H248" i="1"/>
  <c r="G248" i="1"/>
  <c r="F248" i="1"/>
  <c r="P247" i="1"/>
  <c r="O247" i="1"/>
  <c r="N247" i="1"/>
  <c r="M247" i="1"/>
  <c r="I247" i="1"/>
  <c r="H247" i="1"/>
  <c r="G247" i="1"/>
  <c r="F247" i="1"/>
  <c r="P246" i="1"/>
  <c r="O246" i="1"/>
  <c r="N246" i="1"/>
  <c r="M246" i="1"/>
  <c r="I246" i="1"/>
  <c r="H246" i="1"/>
  <c r="G246" i="1"/>
  <c r="F246" i="1"/>
  <c r="P245" i="1"/>
  <c r="O245" i="1"/>
  <c r="N245" i="1"/>
  <c r="M245" i="1"/>
  <c r="I245" i="1"/>
  <c r="H245" i="1"/>
  <c r="G245" i="1"/>
  <c r="F245" i="1"/>
  <c r="P244" i="1"/>
  <c r="O244" i="1"/>
  <c r="N244" i="1"/>
  <c r="M244" i="1"/>
  <c r="I244" i="1"/>
  <c r="H244" i="1"/>
  <c r="G244" i="1"/>
  <c r="F244" i="1"/>
  <c r="P243" i="1"/>
  <c r="O243" i="1"/>
  <c r="N243" i="1"/>
  <c r="M243" i="1"/>
  <c r="I243" i="1"/>
  <c r="H243" i="1"/>
  <c r="G243" i="1"/>
  <c r="F243" i="1"/>
  <c r="P242" i="1"/>
  <c r="O242" i="1"/>
  <c r="N242" i="1"/>
  <c r="M242" i="1"/>
  <c r="I242" i="1"/>
  <c r="H242" i="1"/>
  <c r="G242" i="1"/>
  <c r="F242" i="1"/>
  <c r="P241" i="1"/>
  <c r="O241" i="1"/>
  <c r="N241" i="1"/>
  <c r="M241" i="1"/>
  <c r="I241" i="1"/>
  <c r="H241" i="1"/>
  <c r="G241" i="1"/>
  <c r="F241" i="1"/>
  <c r="P240" i="1"/>
  <c r="O240" i="1"/>
  <c r="N240" i="1"/>
  <c r="M240" i="1"/>
  <c r="I240" i="1"/>
  <c r="H240" i="1"/>
  <c r="G240" i="1"/>
  <c r="F240" i="1"/>
  <c r="P239" i="1"/>
  <c r="O239" i="1"/>
  <c r="N239" i="1"/>
  <c r="M239" i="1"/>
  <c r="I239" i="1"/>
  <c r="H239" i="1"/>
  <c r="G239" i="1"/>
  <c r="F239" i="1"/>
  <c r="P238" i="1"/>
  <c r="O238" i="1"/>
  <c r="N238" i="1"/>
  <c r="M238" i="1"/>
  <c r="I238" i="1"/>
  <c r="H238" i="1"/>
  <c r="G238" i="1"/>
  <c r="F238" i="1"/>
  <c r="P237" i="1"/>
  <c r="O237" i="1"/>
  <c r="N237" i="1"/>
  <c r="M237" i="1"/>
  <c r="I237" i="1"/>
  <c r="H237" i="1"/>
  <c r="G237" i="1"/>
  <c r="F237" i="1"/>
  <c r="P236" i="1"/>
  <c r="O236" i="1"/>
  <c r="N236" i="1"/>
  <c r="M236" i="1"/>
  <c r="I236" i="1"/>
  <c r="H236" i="1"/>
  <c r="G236" i="1"/>
  <c r="F236" i="1"/>
  <c r="P235" i="1"/>
  <c r="O235" i="1"/>
  <c r="N235" i="1"/>
  <c r="M235" i="1"/>
  <c r="I235" i="1"/>
  <c r="H235" i="1"/>
  <c r="G235" i="1"/>
  <c r="F235" i="1"/>
  <c r="P234" i="1"/>
  <c r="O234" i="1"/>
  <c r="N234" i="1"/>
  <c r="M234" i="1"/>
  <c r="I234" i="1"/>
  <c r="H234" i="1"/>
  <c r="G234" i="1"/>
  <c r="F234" i="1"/>
  <c r="P233" i="1"/>
  <c r="O233" i="1"/>
  <c r="N233" i="1"/>
  <c r="M233" i="1"/>
  <c r="I233" i="1"/>
  <c r="H233" i="1"/>
  <c r="G233" i="1"/>
  <c r="F233" i="1"/>
  <c r="P232" i="1"/>
  <c r="O232" i="1"/>
  <c r="N232" i="1"/>
  <c r="M232" i="1"/>
  <c r="I232" i="1"/>
  <c r="H232" i="1"/>
  <c r="G232" i="1"/>
  <c r="F232" i="1"/>
  <c r="P231" i="1"/>
  <c r="O231" i="1"/>
  <c r="N231" i="1"/>
  <c r="M231" i="1"/>
  <c r="I231" i="1"/>
  <c r="H231" i="1"/>
  <c r="G231" i="1"/>
  <c r="F231" i="1"/>
  <c r="P230" i="1"/>
  <c r="O230" i="1"/>
  <c r="N230" i="1"/>
  <c r="M230" i="1"/>
  <c r="I230" i="1"/>
  <c r="H230" i="1"/>
  <c r="G230" i="1"/>
  <c r="F230" i="1"/>
  <c r="P229" i="1"/>
  <c r="O229" i="1"/>
  <c r="N229" i="1"/>
  <c r="M229" i="1"/>
  <c r="I229" i="1"/>
  <c r="H229" i="1"/>
  <c r="G229" i="1"/>
  <c r="F229" i="1"/>
  <c r="P228" i="1"/>
  <c r="O228" i="1"/>
  <c r="N228" i="1"/>
  <c r="M228" i="1"/>
  <c r="I228" i="1"/>
  <c r="H228" i="1"/>
  <c r="G228" i="1"/>
  <c r="F228" i="1"/>
  <c r="P227" i="1"/>
  <c r="O227" i="1"/>
  <c r="N227" i="1"/>
  <c r="M227" i="1"/>
  <c r="I227" i="1"/>
  <c r="H227" i="1"/>
  <c r="G227" i="1"/>
  <c r="F227" i="1"/>
  <c r="P226" i="1"/>
  <c r="O226" i="1"/>
  <c r="N226" i="1"/>
  <c r="M226" i="1"/>
  <c r="I226" i="1"/>
  <c r="H226" i="1"/>
  <c r="G226" i="1"/>
  <c r="F226" i="1"/>
  <c r="P225" i="1"/>
  <c r="O225" i="1"/>
  <c r="N225" i="1"/>
  <c r="M225" i="1"/>
  <c r="I225" i="1"/>
  <c r="H225" i="1"/>
  <c r="G225" i="1"/>
  <c r="F225" i="1"/>
  <c r="P224" i="1"/>
  <c r="O224" i="1"/>
  <c r="N224" i="1"/>
  <c r="M224" i="1"/>
  <c r="I224" i="1"/>
  <c r="H224" i="1"/>
  <c r="G224" i="1"/>
  <c r="F224" i="1"/>
  <c r="P223" i="1"/>
  <c r="O223" i="1"/>
  <c r="N223" i="1"/>
  <c r="M223" i="1"/>
  <c r="I223" i="1"/>
  <c r="H223" i="1"/>
  <c r="G223" i="1"/>
  <c r="F223" i="1"/>
  <c r="P222" i="1"/>
  <c r="O222" i="1"/>
  <c r="N222" i="1"/>
  <c r="M222" i="1"/>
  <c r="I222" i="1"/>
  <c r="H222" i="1"/>
  <c r="G222" i="1"/>
  <c r="F222" i="1"/>
  <c r="P221" i="1"/>
  <c r="O221" i="1"/>
  <c r="N221" i="1"/>
  <c r="M221" i="1"/>
  <c r="I221" i="1"/>
  <c r="H221" i="1"/>
  <c r="G221" i="1"/>
  <c r="F221" i="1"/>
  <c r="P220" i="1"/>
  <c r="O220" i="1"/>
  <c r="N220" i="1"/>
  <c r="M220" i="1"/>
  <c r="I220" i="1"/>
  <c r="H220" i="1"/>
  <c r="G220" i="1"/>
  <c r="F220" i="1"/>
  <c r="P219" i="1"/>
  <c r="O219" i="1"/>
  <c r="N219" i="1"/>
  <c r="M219" i="1"/>
  <c r="I219" i="1"/>
  <c r="H219" i="1"/>
  <c r="G219" i="1"/>
  <c r="F219" i="1"/>
  <c r="P218" i="1"/>
  <c r="O218" i="1"/>
  <c r="N218" i="1"/>
  <c r="M218" i="1"/>
  <c r="I218" i="1"/>
  <c r="H218" i="1"/>
  <c r="G218" i="1"/>
  <c r="F218" i="1"/>
  <c r="P217" i="1"/>
  <c r="O217" i="1"/>
  <c r="N217" i="1"/>
  <c r="M217" i="1"/>
  <c r="I217" i="1"/>
  <c r="H217" i="1"/>
  <c r="G217" i="1"/>
  <c r="F217" i="1"/>
  <c r="P216" i="1"/>
  <c r="O216" i="1"/>
  <c r="N216" i="1"/>
  <c r="M216" i="1"/>
  <c r="I216" i="1"/>
  <c r="H216" i="1"/>
  <c r="G216" i="1"/>
  <c r="F216" i="1"/>
  <c r="P215" i="1"/>
  <c r="O215" i="1"/>
  <c r="N215" i="1"/>
  <c r="M215" i="1"/>
  <c r="I215" i="1"/>
  <c r="H215" i="1"/>
  <c r="G215" i="1"/>
  <c r="F215" i="1"/>
  <c r="P214" i="1"/>
  <c r="O214" i="1"/>
  <c r="N214" i="1"/>
  <c r="M214" i="1"/>
  <c r="I214" i="1"/>
  <c r="H214" i="1"/>
  <c r="G214" i="1"/>
  <c r="F214" i="1"/>
  <c r="P213" i="1"/>
  <c r="O213" i="1"/>
  <c r="N213" i="1"/>
  <c r="M213" i="1"/>
  <c r="I213" i="1"/>
  <c r="H213" i="1"/>
  <c r="G213" i="1"/>
  <c r="F213" i="1"/>
  <c r="O212" i="1"/>
  <c r="L212" i="1"/>
  <c r="K212" i="1"/>
  <c r="N212" i="1" s="1"/>
  <c r="J212" i="1"/>
  <c r="P212" i="1" s="1"/>
  <c r="I212" i="1"/>
  <c r="H212" i="1"/>
  <c r="G212" i="1"/>
  <c r="F212" i="1"/>
  <c r="L211" i="1"/>
  <c r="O211" i="1" s="1"/>
  <c r="J211" i="1"/>
  <c r="I211" i="1"/>
  <c r="H211" i="1"/>
  <c r="G211" i="1"/>
  <c r="F211" i="1"/>
  <c r="O210" i="1"/>
  <c r="L210" i="1"/>
  <c r="K210" i="1"/>
  <c r="N210" i="1" s="1"/>
  <c r="J210" i="1"/>
  <c r="P210" i="1" s="1"/>
  <c r="I210" i="1"/>
  <c r="H210" i="1"/>
  <c r="G210" i="1"/>
  <c r="F210" i="1"/>
  <c r="L209" i="1"/>
  <c r="O209" i="1" s="1"/>
  <c r="J209" i="1"/>
  <c r="J208" i="1" s="1"/>
  <c r="I209" i="1"/>
  <c r="H209" i="1"/>
  <c r="G209" i="1"/>
  <c r="F209" i="1"/>
  <c r="I208" i="1"/>
  <c r="H208" i="1"/>
  <c r="G208" i="1"/>
  <c r="F208" i="1"/>
  <c r="P207" i="1"/>
  <c r="O207" i="1"/>
  <c r="N207" i="1"/>
  <c r="M207" i="1"/>
  <c r="E207" i="1"/>
  <c r="D207" i="1"/>
  <c r="C207" i="1"/>
  <c r="I207" i="1" s="1"/>
  <c r="P206" i="1"/>
  <c r="O206" i="1"/>
  <c r="N206" i="1"/>
  <c r="M206" i="1"/>
  <c r="E206" i="1"/>
  <c r="E830" i="1" s="1"/>
  <c r="D206" i="1"/>
  <c r="D830" i="1" s="1"/>
  <c r="C206" i="1"/>
  <c r="C830" i="1" s="1"/>
  <c r="P205" i="1"/>
  <c r="O205" i="1"/>
  <c r="N205" i="1"/>
  <c r="M205" i="1"/>
  <c r="C205" i="1"/>
  <c r="P204" i="1"/>
  <c r="O204" i="1"/>
  <c r="N204" i="1"/>
  <c r="M204" i="1"/>
  <c r="E204" i="1"/>
  <c r="D204" i="1"/>
  <c r="C204" i="1"/>
  <c r="I204" i="1" s="1"/>
  <c r="P203" i="1"/>
  <c r="O203" i="1"/>
  <c r="N203" i="1"/>
  <c r="M203" i="1"/>
  <c r="C203" i="1"/>
  <c r="P202" i="1"/>
  <c r="O202" i="1"/>
  <c r="N202" i="1"/>
  <c r="M202" i="1"/>
  <c r="E202" i="1"/>
  <c r="D202" i="1"/>
  <c r="C202" i="1"/>
  <c r="I202" i="1" s="1"/>
  <c r="P201" i="1"/>
  <c r="O201" i="1"/>
  <c r="N201" i="1"/>
  <c r="M201" i="1"/>
  <c r="E201" i="1"/>
  <c r="D201" i="1"/>
  <c r="C201" i="1"/>
  <c r="I201" i="1" s="1"/>
  <c r="P200" i="1"/>
  <c r="O200" i="1"/>
  <c r="N200" i="1"/>
  <c r="M200" i="1"/>
  <c r="E200" i="1"/>
  <c r="H200" i="1" s="1"/>
  <c r="D200" i="1"/>
  <c r="C200" i="1"/>
  <c r="I200" i="1" s="1"/>
  <c r="L199" i="1"/>
  <c r="L817" i="1" s="1"/>
  <c r="K199" i="1"/>
  <c r="K817" i="1" s="1"/>
  <c r="J199" i="1"/>
  <c r="J817" i="1" s="1"/>
  <c r="E199" i="1"/>
  <c r="D199" i="1"/>
  <c r="C199" i="1"/>
  <c r="I199" i="1" s="1"/>
  <c r="P198" i="1"/>
  <c r="O198" i="1"/>
  <c r="N198" i="1"/>
  <c r="M198" i="1"/>
  <c r="E198" i="1"/>
  <c r="D198" i="1"/>
  <c r="F198" i="1" s="1"/>
  <c r="C198" i="1"/>
  <c r="I198" i="1" s="1"/>
  <c r="K197" i="1"/>
  <c r="P196" i="1"/>
  <c r="O196" i="1"/>
  <c r="N196" i="1"/>
  <c r="M196" i="1"/>
  <c r="E196" i="1"/>
  <c r="D196" i="1"/>
  <c r="C196" i="1"/>
  <c r="I196" i="1" s="1"/>
  <c r="L195" i="1"/>
  <c r="K195" i="1"/>
  <c r="M195" i="1" s="1"/>
  <c r="J195" i="1"/>
  <c r="P195" i="1" s="1"/>
  <c r="H195" i="1"/>
  <c r="E195" i="1"/>
  <c r="D195" i="1"/>
  <c r="G195" i="1" s="1"/>
  <c r="C195" i="1"/>
  <c r="I195" i="1" s="1"/>
  <c r="L194" i="1"/>
  <c r="L812" i="1" s="1"/>
  <c r="K194" i="1"/>
  <c r="K812" i="1" s="1"/>
  <c r="J194" i="1"/>
  <c r="J812" i="1" s="1"/>
  <c r="P812" i="1" s="1"/>
  <c r="E194" i="1"/>
  <c r="E812" i="1" s="1"/>
  <c r="D194" i="1"/>
  <c r="D812" i="1" s="1"/>
  <c r="C194" i="1"/>
  <c r="C812" i="1" s="1"/>
  <c r="I812" i="1" s="1"/>
  <c r="L193" i="1"/>
  <c r="L811" i="1" s="1"/>
  <c r="K193" i="1"/>
  <c r="K811" i="1" s="1"/>
  <c r="J193" i="1"/>
  <c r="J811" i="1" s="1"/>
  <c r="P811" i="1" s="1"/>
  <c r="E193" i="1"/>
  <c r="E811" i="1" s="1"/>
  <c r="D193" i="1"/>
  <c r="D811" i="1" s="1"/>
  <c r="C193" i="1"/>
  <c r="C811" i="1" s="1"/>
  <c r="I811" i="1" s="1"/>
  <c r="L192" i="1"/>
  <c r="K192" i="1"/>
  <c r="J192" i="1"/>
  <c r="P192" i="1" s="1"/>
  <c r="E192" i="1"/>
  <c r="D192" i="1"/>
  <c r="C192" i="1"/>
  <c r="I192" i="1" s="1"/>
  <c r="L190" i="1"/>
  <c r="L808" i="1" s="1"/>
  <c r="K190" i="1"/>
  <c r="K808" i="1" s="1"/>
  <c r="J190" i="1"/>
  <c r="J808" i="1" s="1"/>
  <c r="P808" i="1" s="1"/>
  <c r="H190" i="1"/>
  <c r="E190" i="1"/>
  <c r="D190" i="1"/>
  <c r="G190" i="1" s="1"/>
  <c r="C190" i="1"/>
  <c r="I190" i="1" s="1"/>
  <c r="L189" i="1"/>
  <c r="L807" i="1" s="1"/>
  <c r="K189" i="1"/>
  <c r="K807" i="1" s="1"/>
  <c r="J189" i="1"/>
  <c r="J807" i="1" s="1"/>
  <c r="E189" i="1"/>
  <c r="D189" i="1"/>
  <c r="D188" i="1" s="1"/>
  <c r="C189" i="1"/>
  <c r="I189" i="1" s="1"/>
  <c r="K188" i="1"/>
  <c r="P184" i="1"/>
  <c r="O184" i="1"/>
  <c r="N184" i="1"/>
  <c r="M184" i="1"/>
  <c r="I184" i="1"/>
  <c r="H184" i="1"/>
  <c r="G184" i="1"/>
  <c r="F184" i="1"/>
  <c r="P183" i="1"/>
  <c r="O183" i="1"/>
  <c r="N183" i="1"/>
  <c r="M183" i="1"/>
  <c r="I183" i="1"/>
  <c r="H183" i="1"/>
  <c r="G183" i="1"/>
  <c r="F183" i="1"/>
  <c r="P182" i="1"/>
  <c r="O182" i="1"/>
  <c r="N182" i="1"/>
  <c r="M182" i="1"/>
  <c r="I182" i="1"/>
  <c r="H182" i="1"/>
  <c r="G182" i="1"/>
  <c r="F182" i="1"/>
  <c r="P181" i="1"/>
  <c r="O181" i="1"/>
  <c r="N181" i="1"/>
  <c r="M181" i="1"/>
  <c r="I181" i="1"/>
  <c r="H181" i="1"/>
  <c r="G181" i="1"/>
  <c r="F181" i="1"/>
  <c r="P180" i="1"/>
  <c r="O180" i="1"/>
  <c r="N180" i="1"/>
  <c r="M180" i="1"/>
  <c r="I180" i="1"/>
  <c r="H180" i="1"/>
  <c r="G180" i="1"/>
  <c r="F180" i="1"/>
  <c r="P179" i="1"/>
  <c r="O179" i="1"/>
  <c r="N179" i="1"/>
  <c r="M179" i="1"/>
  <c r="I179" i="1"/>
  <c r="H179" i="1"/>
  <c r="G179" i="1"/>
  <c r="F179" i="1"/>
  <c r="P178" i="1"/>
  <c r="O178" i="1"/>
  <c r="N178" i="1"/>
  <c r="M178" i="1"/>
  <c r="I178" i="1"/>
  <c r="H178" i="1"/>
  <c r="G178" i="1"/>
  <c r="F178" i="1"/>
  <c r="P177" i="1"/>
  <c r="O177" i="1"/>
  <c r="N177" i="1"/>
  <c r="M177" i="1"/>
  <c r="I177" i="1"/>
  <c r="H177" i="1"/>
  <c r="G177" i="1"/>
  <c r="F177" i="1"/>
  <c r="P176" i="1"/>
  <c r="O176" i="1"/>
  <c r="N176" i="1"/>
  <c r="M176" i="1"/>
  <c r="I176" i="1"/>
  <c r="H176" i="1"/>
  <c r="G176" i="1"/>
  <c r="F176" i="1"/>
  <c r="P175" i="1"/>
  <c r="O175" i="1"/>
  <c r="N175" i="1"/>
  <c r="M175" i="1"/>
  <c r="I175" i="1"/>
  <c r="H175" i="1"/>
  <c r="G175" i="1"/>
  <c r="F175" i="1"/>
  <c r="P174" i="1"/>
  <c r="O174" i="1"/>
  <c r="N174" i="1"/>
  <c r="M174" i="1"/>
  <c r="I174" i="1"/>
  <c r="H174" i="1"/>
  <c r="G174" i="1"/>
  <c r="F174" i="1"/>
  <c r="P173" i="1"/>
  <c r="O173" i="1"/>
  <c r="N173" i="1"/>
  <c r="M173" i="1"/>
  <c r="I173" i="1"/>
  <c r="H173" i="1"/>
  <c r="G173" i="1"/>
  <c r="F173" i="1"/>
  <c r="P172" i="1"/>
  <c r="O172" i="1"/>
  <c r="N172" i="1"/>
  <c r="M172" i="1"/>
  <c r="I172" i="1"/>
  <c r="H172" i="1"/>
  <c r="G172" i="1"/>
  <c r="F172" i="1"/>
  <c r="P171" i="1"/>
  <c r="O171" i="1"/>
  <c r="N171" i="1"/>
  <c r="M171" i="1"/>
  <c r="I171" i="1"/>
  <c r="H171" i="1"/>
  <c r="G171" i="1"/>
  <c r="F171" i="1"/>
  <c r="P170" i="1"/>
  <c r="O170" i="1"/>
  <c r="N170" i="1"/>
  <c r="M170" i="1"/>
  <c r="I170" i="1"/>
  <c r="H170" i="1"/>
  <c r="G170" i="1"/>
  <c r="F170" i="1"/>
  <c r="P169" i="1"/>
  <c r="O169" i="1"/>
  <c r="N169" i="1"/>
  <c r="M169" i="1"/>
  <c r="I169" i="1"/>
  <c r="H169" i="1"/>
  <c r="G169" i="1"/>
  <c r="F169" i="1"/>
  <c r="P168" i="1"/>
  <c r="O168" i="1"/>
  <c r="N168" i="1"/>
  <c r="M168" i="1"/>
  <c r="I168" i="1"/>
  <c r="H168" i="1"/>
  <c r="G168" i="1"/>
  <c r="F168" i="1"/>
  <c r="P167" i="1"/>
  <c r="O167" i="1"/>
  <c r="N167" i="1"/>
  <c r="M167" i="1"/>
  <c r="I167" i="1"/>
  <c r="H167" i="1"/>
  <c r="G167" i="1"/>
  <c r="F167" i="1"/>
  <c r="P166" i="1"/>
  <c r="O166" i="1"/>
  <c r="N166" i="1"/>
  <c r="M166" i="1"/>
  <c r="I166" i="1"/>
  <c r="H166" i="1"/>
  <c r="G166" i="1"/>
  <c r="F166" i="1"/>
  <c r="P165" i="1"/>
  <c r="O165" i="1"/>
  <c r="N165" i="1"/>
  <c r="M165" i="1"/>
  <c r="I165" i="1"/>
  <c r="H165" i="1"/>
  <c r="G165" i="1"/>
  <c r="F165" i="1"/>
  <c r="P164" i="1"/>
  <c r="O164" i="1"/>
  <c r="N164" i="1"/>
  <c r="M164" i="1"/>
  <c r="I164" i="1"/>
  <c r="H164" i="1"/>
  <c r="G164" i="1"/>
  <c r="F164" i="1"/>
  <c r="P163" i="1"/>
  <c r="O163" i="1"/>
  <c r="N163" i="1"/>
  <c r="M163" i="1"/>
  <c r="I163" i="1"/>
  <c r="H163" i="1"/>
  <c r="G163" i="1"/>
  <c r="F163" i="1"/>
  <c r="P162" i="1"/>
  <c r="O162" i="1"/>
  <c r="N162" i="1"/>
  <c r="M162" i="1"/>
  <c r="I162" i="1"/>
  <c r="H162" i="1"/>
  <c r="G162" i="1"/>
  <c r="F162" i="1"/>
  <c r="P161" i="1"/>
  <c r="O161" i="1"/>
  <c r="N161" i="1"/>
  <c r="M161" i="1"/>
  <c r="I161" i="1"/>
  <c r="H161" i="1"/>
  <c r="G161" i="1"/>
  <c r="F161" i="1"/>
  <c r="P160" i="1"/>
  <c r="O160" i="1"/>
  <c r="N160" i="1"/>
  <c r="M160" i="1"/>
  <c r="I160" i="1"/>
  <c r="H160" i="1"/>
  <c r="G160" i="1"/>
  <c r="F160" i="1"/>
  <c r="P159" i="1"/>
  <c r="O159" i="1"/>
  <c r="N159" i="1"/>
  <c r="M159" i="1"/>
  <c r="I159" i="1"/>
  <c r="H159" i="1"/>
  <c r="G159" i="1"/>
  <c r="F159" i="1"/>
  <c r="P158" i="1"/>
  <c r="O158" i="1"/>
  <c r="N158" i="1"/>
  <c r="M158" i="1"/>
  <c r="I158" i="1"/>
  <c r="H158" i="1"/>
  <c r="G158" i="1"/>
  <c r="F158" i="1"/>
  <c r="P157" i="1"/>
  <c r="O157" i="1"/>
  <c r="N157" i="1"/>
  <c r="M157" i="1"/>
  <c r="I157" i="1"/>
  <c r="H157" i="1"/>
  <c r="G157" i="1"/>
  <c r="F157" i="1"/>
  <c r="P156" i="1"/>
  <c r="O156" i="1"/>
  <c r="N156" i="1"/>
  <c r="M156" i="1"/>
  <c r="I156" i="1"/>
  <c r="H156" i="1"/>
  <c r="G156" i="1"/>
  <c r="F156" i="1"/>
  <c r="P155" i="1"/>
  <c r="O155" i="1"/>
  <c r="N155" i="1"/>
  <c r="M155" i="1"/>
  <c r="I155" i="1"/>
  <c r="H155" i="1"/>
  <c r="G155" i="1"/>
  <c r="F155" i="1"/>
  <c r="P154" i="1"/>
  <c r="O154" i="1"/>
  <c r="N154" i="1"/>
  <c r="M154" i="1"/>
  <c r="I154" i="1"/>
  <c r="H154" i="1"/>
  <c r="G154" i="1"/>
  <c r="F154" i="1"/>
  <c r="P153" i="1"/>
  <c r="O153" i="1"/>
  <c r="N153" i="1"/>
  <c r="M153" i="1"/>
  <c r="I153" i="1"/>
  <c r="H153" i="1"/>
  <c r="G153" i="1"/>
  <c r="F153" i="1"/>
  <c r="P152" i="1"/>
  <c r="O152" i="1"/>
  <c r="N152" i="1"/>
  <c r="M152" i="1"/>
  <c r="I152" i="1"/>
  <c r="H152" i="1"/>
  <c r="G152" i="1"/>
  <c r="F152" i="1"/>
  <c r="P151" i="1"/>
  <c r="O151" i="1"/>
  <c r="N151" i="1"/>
  <c r="M151" i="1"/>
  <c r="E151" i="1"/>
  <c r="D151" i="1"/>
  <c r="C151" i="1"/>
  <c r="I151" i="1" s="1"/>
  <c r="P150" i="1"/>
  <c r="O150" i="1"/>
  <c r="N150" i="1"/>
  <c r="M150" i="1"/>
  <c r="E150" i="1"/>
  <c r="H150" i="1" s="1"/>
  <c r="D150" i="1"/>
  <c r="C150" i="1"/>
  <c r="I150" i="1" s="1"/>
  <c r="P149" i="1"/>
  <c r="O149" i="1"/>
  <c r="N149" i="1"/>
  <c r="M149" i="1"/>
  <c r="C149" i="1"/>
  <c r="P148" i="1"/>
  <c r="O148" i="1"/>
  <c r="N148" i="1"/>
  <c r="M148" i="1"/>
  <c r="E148" i="1"/>
  <c r="E819" i="1" s="1"/>
  <c r="D148" i="1"/>
  <c r="C148" i="1"/>
  <c r="C819" i="1" s="1"/>
  <c r="I819" i="1" s="1"/>
  <c r="P147" i="1"/>
  <c r="O147" i="1"/>
  <c r="N147" i="1"/>
  <c r="M147" i="1"/>
  <c r="E147" i="1"/>
  <c r="D147" i="1"/>
  <c r="C147" i="1"/>
  <c r="I147" i="1" s="1"/>
  <c r="P146" i="1"/>
  <c r="O146" i="1"/>
  <c r="N146" i="1"/>
  <c r="M146" i="1"/>
  <c r="E146" i="1"/>
  <c r="D146" i="1"/>
  <c r="C146" i="1"/>
  <c r="I146" i="1" s="1"/>
  <c r="P145" i="1"/>
  <c r="O145" i="1"/>
  <c r="N145" i="1"/>
  <c r="M145" i="1"/>
  <c r="E145" i="1"/>
  <c r="D145" i="1"/>
  <c r="D816" i="1" s="1"/>
  <c r="C145" i="1"/>
  <c r="P144" i="1"/>
  <c r="O144" i="1"/>
  <c r="N144" i="1"/>
  <c r="M144" i="1"/>
  <c r="D144" i="1"/>
  <c r="P143" i="1"/>
  <c r="O143" i="1"/>
  <c r="N143" i="1"/>
  <c r="M143" i="1"/>
  <c r="E143" i="1"/>
  <c r="D143" i="1"/>
  <c r="D814" i="1" s="1"/>
  <c r="C143" i="1"/>
  <c r="P142" i="1"/>
  <c r="O142" i="1"/>
  <c r="N142" i="1"/>
  <c r="M142" i="1"/>
  <c r="H142" i="1"/>
  <c r="E142" i="1"/>
  <c r="D142" i="1"/>
  <c r="D813" i="1" s="1"/>
  <c r="C142" i="1"/>
  <c r="P141" i="1"/>
  <c r="O141" i="1"/>
  <c r="N141" i="1"/>
  <c r="M141" i="1"/>
  <c r="E141" i="1"/>
  <c r="E810" i="1" s="1"/>
  <c r="D141" i="1"/>
  <c r="D810" i="1" s="1"/>
  <c r="C141" i="1"/>
  <c r="C810" i="1" s="1"/>
  <c r="P140" i="1"/>
  <c r="O140" i="1"/>
  <c r="N140" i="1"/>
  <c r="M140" i="1"/>
  <c r="P139" i="1"/>
  <c r="O139" i="1"/>
  <c r="N139" i="1"/>
  <c r="M139" i="1"/>
  <c r="E139" i="1"/>
  <c r="D139" i="1"/>
  <c r="D808" i="1" s="1"/>
  <c r="C139" i="1"/>
  <c r="P138" i="1"/>
  <c r="O138" i="1"/>
  <c r="N138" i="1"/>
  <c r="M138" i="1"/>
  <c r="H138" i="1"/>
  <c r="E138" i="1"/>
  <c r="D138" i="1"/>
  <c r="G138" i="1" s="1"/>
  <c r="C138" i="1"/>
  <c r="I138" i="1" s="1"/>
  <c r="P137" i="1"/>
  <c r="O137" i="1"/>
  <c r="N137" i="1"/>
  <c r="M137" i="1"/>
  <c r="E137" i="1"/>
  <c r="H137" i="1" s="1"/>
  <c r="C137" i="1"/>
  <c r="C136" i="1" s="1"/>
  <c r="P136" i="1"/>
  <c r="O136" i="1"/>
  <c r="N136" i="1"/>
  <c r="M136" i="1"/>
  <c r="P135" i="1"/>
  <c r="O135" i="1"/>
  <c r="N135" i="1"/>
  <c r="M135" i="1"/>
  <c r="P134" i="1"/>
  <c r="O134" i="1"/>
  <c r="N134" i="1"/>
  <c r="M134" i="1"/>
  <c r="K130" i="1" l="1"/>
  <c r="N130" i="1" s="1"/>
  <c r="N122" i="1"/>
  <c r="M122" i="1"/>
  <c r="H146" i="1"/>
  <c r="H192" i="1"/>
  <c r="H196" i="1"/>
  <c r="H199" i="1"/>
  <c r="H457" i="1"/>
  <c r="H463" i="1"/>
  <c r="H465" i="1"/>
  <c r="H469" i="1"/>
  <c r="O545" i="1"/>
  <c r="H553" i="1"/>
  <c r="O614" i="1"/>
  <c r="O828" i="1"/>
  <c r="G122" i="1"/>
  <c r="F122" i="1"/>
  <c r="D120" i="1"/>
  <c r="E125" i="1"/>
  <c r="H128" i="1"/>
  <c r="H130" i="1"/>
  <c r="K120" i="1"/>
  <c r="N120" i="1" s="1"/>
  <c r="J125" i="1"/>
  <c r="P128" i="1"/>
  <c r="O132" i="1"/>
  <c r="M132" i="1"/>
  <c r="C808" i="1"/>
  <c r="E808" i="1"/>
  <c r="H808" i="1" s="1"/>
  <c r="C813" i="1"/>
  <c r="E813" i="1"/>
  <c r="F813" i="1" s="1"/>
  <c r="C814" i="1"/>
  <c r="E814" i="1"/>
  <c r="H814" i="1" s="1"/>
  <c r="C816" i="1"/>
  <c r="E816" i="1"/>
  <c r="H816" i="1" s="1"/>
  <c r="D819" i="1"/>
  <c r="H148" i="1"/>
  <c r="E149" i="1"/>
  <c r="H149" i="1" s="1"/>
  <c r="G150" i="1"/>
  <c r="F151" i="1"/>
  <c r="H189" i="1"/>
  <c r="H193" i="1"/>
  <c r="C197" i="1"/>
  <c r="I197" i="1" s="1"/>
  <c r="G200" i="1"/>
  <c r="F201" i="1"/>
  <c r="H202" i="1"/>
  <c r="H204" i="1"/>
  <c r="O453" i="1"/>
  <c r="O458" i="1"/>
  <c r="O459" i="1"/>
  <c r="F460" i="1"/>
  <c r="E462" i="1"/>
  <c r="G469" i="1"/>
  <c r="H522" i="1"/>
  <c r="K545" i="1"/>
  <c r="N545" i="1" s="1"/>
  <c r="O546" i="1"/>
  <c r="F547" i="1"/>
  <c r="O547" i="1"/>
  <c r="F548" i="1"/>
  <c r="J614" i="1"/>
  <c r="J613" i="1" s="1"/>
  <c r="F620" i="1"/>
  <c r="H621" i="1"/>
  <c r="J663" i="1"/>
  <c r="P663" i="1" s="1"/>
  <c r="O825" i="1"/>
  <c r="C833" i="1"/>
  <c r="I833" i="1" s="1"/>
  <c r="F838" i="1"/>
  <c r="H120" i="1"/>
  <c r="C113" i="1"/>
  <c r="I120" i="1"/>
  <c r="H129" i="1"/>
  <c r="F129" i="1"/>
  <c r="G129" i="1"/>
  <c r="D130" i="1"/>
  <c r="G130" i="1" s="1"/>
  <c r="H132" i="1"/>
  <c r="F132" i="1"/>
  <c r="G132" i="1"/>
  <c r="J113" i="1"/>
  <c r="P120" i="1"/>
  <c r="L113" i="1"/>
  <c r="O120" i="1"/>
  <c r="M120" i="1"/>
  <c r="L128" i="1"/>
  <c r="O129" i="1"/>
  <c r="M129" i="1"/>
  <c r="O130" i="1"/>
  <c r="M130" i="1"/>
  <c r="N132" i="1"/>
  <c r="N116" i="1"/>
  <c r="M116" i="1"/>
  <c r="K114" i="1"/>
  <c r="E113" i="1"/>
  <c r="C128" i="1"/>
  <c r="K128" i="1"/>
  <c r="O192" i="1"/>
  <c r="C191" i="1"/>
  <c r="H207" i="1"/>
  <c r="N453" i="1"/>
  <c r="G456" i="1"/>
  <c r="G457" i="1"/>
  <c r="N458" i="1"/>
  <c r="F459" i="1"/>
  <c r="G459" i="1"/>
  <c r="N459" i="1"/>
  <c r="G460" i="1"/>
  <c r="G464" i="1"/>
  <c r="G465" i="1"/>
  <c r="O472" i="1"/>
  <c r="O474" i="1"/>
  <c r="H547" i="1"/>
  <c r="H552" i="1"/>
  <c r="G553" i="1"/>
  <c r="M560" i="1"/>
  <c r="F615" i="1"/>
  <c r="G615" i="1"/>
  <c r="E619" i="1"/>
  <c r="H619" i="1" s="1"/>
  <c r="H620" i="1"/>
  <c r="G621" i="1"/>
  <c r="N637" i="1"/>
  <c r="O664" i="1"/>
  <c r="E767" i="1"/>
  <c r="H768" i="1"/>
  <c r="N771" i="1"/>
  <c r="G838" i="1"/>
  <c r="G842" i="1"/>
  <c r="H147" i="1"/>
  <c r="G146" i="1"/>
  <c r="F147" i="1"/>
  <c r="I149" i="1"/>
  <c r="H151" i="1"/>
  <c r="D187" i="1"/>
  <c r="K187" i="1"/>
  <c r="C188" i="1"/>
  <c r="E188" i="1"/>
  <c r="F188" i="1" s="1"/>
  <c r="J188" i="1"/>
  <c r="L188" i="1"/>
  <c r="G189" i="1"/>
  <c r="G192" i="1"/>
  <c r="M192" i="1"/>
  <c r="H194" i="1"/>
  <c r="O195" i="1"/>
  <c r="G196" i="1"/>
  <c r="E197" i="1"/>
  <c r="H198" i="1"/>
  <c r="G199" i="1"/>
  <c r="H201" i="1"/>
  <c r="G202" i="1"/>
  <c r="E203" i="1"/>
  <c r="H203" i="1" s="1"/>
  <c r="G204" i="1"/>
  <c r="E205" i="1"/>
  <c r="H205" i="1" s="1"/>
  <c r="H206" i="1"/>
  <c r="F207" i="1"/>
  <c r="P211" i="1"/>
  <c r="G466" i="1"/>
  <c r="G468" i="1"/>
  <c r="N474" i="1"/>
  <c r="H520" i="1"/>
  <c r="H526" i="1"/>
  <c r="H548" i="1"/>
  <c r="N558" i="1"/>
  <c r="O560" i="1"/>
  <c r="I619" i="1"/>
  <c r="H824" i="1"/>
  <c r="M824" i="1"/>
  <c r="N824" i="1"/>
  <c r="F829" i="1"/>
  <c r="G829" i="1"/>
  <c r="I137" i="1"/>
  <c r="G139" i="1"/>
  <c r="I139" i="1"/>
  <c r="I810" i="1"/>
  <c r="H810" i="1"/>
  <c r="G141" i="1"/>
  <c r="I141" i="1"/>
  <c r="G813" i="1"/>
  <c r="F142" i="1"/>
  <c r="G143" i="1"/>
  <c r="I143" i="1"/>
  <c r="I816" i="1"/>
  <c r="G145" i="1"/>
  <c r="I145" i="1"/>
  <c r="F146" i="1"/>
  <c r="G147" i="1"/>
  <c r="F819" i="1"/>
  <c r="G819" i="1"/>
  <c r="F148" i="1"/>
  <c r="F150" i="1"/>
  <c r="G151" i="1"/>
  <c r="N188" i="1"/>
  <c r="F189" i="1"/>
  <c r="P807" i="1"/>
  <c r="J806" i="1"/>
  <c r="O807" i="1"/>
  <c r="L806" i="1"/>
  <c r="N189" i="1"/>
  <c r="P189" i="1"/>
  <c r="F190" i="1"/>
  <c r="O808" i="1"/>
  <c r="N190" i="1"/>
  <c r="P190" i="1"/>
  <c r="F192" i="1"/>
  <c r="N192" i="1"/>
  <c r="G811" i="1"/>
  <c r="F811" i="1"/>
  <c r="F193" i="1"/>
  <c r="O811" i="1"/>
  <c r="N193" i="1"/>
  <c r="P193" i="1"/>
  <c r="G812" i="1"/>
  <c r="F812" i="1"/>
  <c r="F194" i="1"/>
  <c r="O812" i="1"/>
  <c r="N194" i="1"/>
  <c r="P194" i="1"/>
  <c r="F195" i="1"/>
  <c r="N195" i="1"/>
  <c r="F196" i="1"/>
  <c r="G198" i="1"/>
  <c r="F199" i="1"/>
  <c r="J815" i="1"/>
  <c r="P815" i="1" s="1"/>
  <c r="P817" i="1"/>
  <c r="O817" i="1"/>
  <c r="L815" i="1"/>
  <c r="N199" i="1"/>
  <c r="P199" i="1"/>
  <c r="F200" i="1"/>
  <c r="G201" i="1"/>
  <c r="F202" i="1"/>
  <c r="F204" i="1"/>
  <c r="G830" i="1"/>
  <c r="D828" i="1"/>
  <c r="F830" i="1"/>
  <c r="F206" i="1"/>
  <c r="G207" i="1"/>
  <c r="P209" i="1"/>
  <c r="M210" i="1"/>
  <c r="M212" i="1"/>
  <c r="M453" i="1"/>
  <c r="D454" i="1"/>
  <c r="M458" i="1"/>
  <c r="H459" i="1"/>
  <c r="M459" i="1"/>
  <c r="H460" i="1"/>
  <c r="G461" i="1"/>
  <c r="F461" i="1"/>
  <c r="C462" i="1"/>
  <c r="F464" i="1"/>
  <c r="F138" i="1"/>
  <c r="E136" i="1"/>
  <c r="D137" i="1"/>
  <c r="F808" i="1"/>
  <c r="F139" i="1"/>
  <c r="H139" i="1"/>
  <c r="G810" i="1"/>
  <c r="F810" i="1"/>
  <c r="F141" i="1"/>
  <c r="H141" i="1"/>
  <c r="G142" i="1"/>
  <c r="I142" i="1"/>
  <c r="G814" i="1"/>
  <c r="F143" i="1"/>
  <c r="H143" i="1"/>
  <c r="C144" i="1"/>
  <c r="E144" i="1"/>
  <c r="F816" i="1"/>
  <c r="F145" i="1"/>
  <c r="H145" i="1"/>
  <c r="H819" i="1"/>
  <c r="G148" i="1"/>
  <c r="I148" i="1"/>
  <c r="D149" i="1"/>
  <c r="M807" i="1"/>
  <c r="K806" i="1"/>
  <c r="N807" i="1"/>
  <c r="M189" i="1"/>
  <c r="O189" i="1"/>
  <c r="M808" i="1"/>
  <c r="N808" i="1"/>
  <c r="M190" i="1"/>
  <c r="O190" i="1"/>
  <c r="K191" i="1"/>
  <c r="H811" i="1"/>
  <c r="G193" i="1"/>
  <c r="I193" i="1"/>
  <c r="M811" i="1"/>
  <c r="N811" i="1"/>
  <c r="M193" i="1"/>
  <c r="O193" i="1"/>
  <c r="H812" i="1"/>
  <c r="G194" i="1"/>
  <c r="I194" i="1"/>
  <c r="M812" i="1"/>
  <c r="N812" i="1"/>
  <c r="M194" i="1"/>
  <c r="O194" i="1"/>
  <c r="D197" i="1"/>
  <c r="J197" i="1"/>
  <c r="L197" i="1"/>
  <c r="M817" i="1"/>
  <c r="N817" i="1"/>
  <c r="K815" i="1"/>
  <c r="M199" i="1"/>
  <c r="O199" i="1"/>
  <c r="D203" i="1"/>
  <c r="D205" i="1"/>
  <c r="I830" i="1"/>
  <c r="C828" i="1"/>
  <c r="E828" i="1"/>
  <c r="H830" i="1"/>
  <c r="G206" i="1"/>
  <c r="I206" i="1"/>
  <c r="L208" i="1"/>
  <c r="O208" i="1" s="1"/>
  <c r="K211" i="1"/>
  <c r="C807" i="1"/>
  <c r="C455" i="1"/>
  <c r="E807" i="1"/>
  <c r="H456" i="1"/>
  <c r="E455" i="1"/>
  <c r="I456" i="1"/>
  <c r="F457" i="1"/>
  <c r="H462" i="1"/>
  <c r="G463" i="1"/>
  <c r="D462" i="1"/>
  <c r="F463" i="1"/>
  <c r="H464" i="1"/>
  <c r="F465" i="1"/>
  <c r="C820" i="1"/>
  <c r="E820" i="1"/>
  <c r="H466" i="1"/>
  <c r="I466" i="1"/>
  <c r="C823" i="1"/>
  <c r="C467" i="1"/>
  <c r="E823" i="1"/>
  <c r="H468" i="1"/>
  <c r="E467" i="1"/>
  <c r="I468" i="1"/>
  <c r="F469" i="1"/>
  <c r="J452" i="1"/>
  <c r="J612" i="1"/>
  <c r="N472" i="1"/>
  <c r="P472" i="1"/>
  <c r="P474" i="1"/>
  <c r="I521" i="1"/>
  <c r="I525" i="1"/>
  <c r="M545" i="1"/>
  <c r="M546" i="1"/>
  <c r="G547" i="1"/>
  <c r="K810" i="1"/>
  <c r="M547" i="1"/>
  <c r="G548" i="1"/>
  <c r="C817" i="1"/>
  <c r="I817" i="1" s="1"/>
  <c r="E817" i="1"/>
  <c r="G550" i="1"/>
  <c r="I550" i="1"/>
  <c r="D818" i="1"/>
  <c r="F551" i="1"/>
  <c r="G552" i="1"/>
  <c r="F553" i="1"/>
  <c r="L834" i="1"/>
  <c r="N556" i="1"/>
  <c r="P556" i="1"/>
  <c r="J835" i="1"/>
  <c r="P836" i="1"/>
  <c r="O836" i="1"/>
  <c r="L835" i="1"/>
  <c r="P558" i="1"/>
  <c r="N560" i="1"/>
  <c r="P560" i="1"/>
  <c r="P583" i="1"/>
  <c r="M584" i="1"/>
  <c r="P614" i="1"/>
  <c r="M615" i="1"/>
  <c r="G620" i="1"/>
  <c r="F621" i="1"/>
  <c r="J813" i="1"/>
  <c r="P813" i="1" s="1"/>
  <c r="L813" i="1"/>
  <c r="N621" i="1"/>
  <c r="P621" i="1"/>
  <c r="J821" i="1"/>
  <c r="P822" i="1"/>
  <c r="O822" i="1"/>
  <c r="L821" i="1"/>
  <c r="N623" i="1"/>
  <c r="P623" i="1"/>
  <c r="C825" i="1"/>
  <c r="I826" i="1"/>
  <c r="H826" i="1"/>
  <c r="E825" i="1"/>
  <c r="G625" i="1"/>
  <c r="I625" i="1"/>
  <c r="D831" i="1"/>
  <c r="F626" i="1"/>
  <c r="J834" i="1"/>
  <c r="P629" i="1"/>
  <c r="O837" i="1"/>
  <c r="N631" i="1"/>
  <c r="P631" i="1"/>
  <c r="J839" i="1"/>
  <c r="L839" i="1"/>
  <c r="N633" i="1"/>
  <c r="P633" i="1"/>
  <c r="P841" i="1"/>
  <c r="J840" i="1"/>
  <c r="P840" i="1" s="1"/>
  <c r="L840" i="1"/>
  <c r="O841" i="1"/>
  <c r="N635" i="1"/>
  <c r="P635" i="1"/>
  <c r="P843" i="1"/>
  <c r="O843" i="1"/>
  <c r="P637" i="1"/>
  <c r="H767" i="1"/>
  <c r="E766" i="1"/>
  <c r="I767" i="1"/>
  <c r="D827" i="1"/>
  <c r="G768" i="1"/>
  <c r="D767" i="1"/>
  <c r="F768" i="1"/>
  <c r="K769" i="1"/>
  <c r="D807" i="1"/>
  <c r="F456" i="1"/>
  <c r="D820" i="1"/>
  <c r="F466" i="1"/>
  <c r="D823" i="1"/>
  <c r="F468" i="1"/>
  <c r="K470" i="1"/>
  <c r="L473" i="1"/>
  <c r="O473" i="1" s="1"/>
  <c r="D546" i="1"/>
  <c r="J810" i="1"/>
  <c r="L810" i="1"/>
  <c r="N547" i="1"/>
  <c r="P547" i="1"/>
  <c r="C549" i="1"/>
  <c r="E549" i="1"/>
  <c r="D817" i="1"/>
  <c r="F550" i="1"/>
  <c r="H550" i="1"/>
  <c r="C818" i="1"/>
  <c r="E818" i="1"/>
  <c r="G551" i="1"/>
  <c r="I551" i="1"/>
  <c r="K554" i="1"/>
  <c r="K834" i="1"/>
  <c r="M556" i="1"/>
  <c r="O556" i="1"/>
  <c r="J557" i="1"/>
  <c r="L557" i="1"/>
  <c r="M557" i="1" s="1"/>
  <c r="M836" i="1"/>
  <c r="K835" i="1"/>
  <c r="N836" i="1"/>
  <c r="M558" i="1"/>
  <c r="O558" i="1"/>
  <c r="L559" i="1"/>
  <c r="O559" i="1" s="1"/>
  <c r="L578" i="1"/>
  <c r="O578" i="1" s="1"/>
  <c r="K583" i="1"/>
  <c r="D613" i="1"/>
  <c r="L613" i="1"/>
  <c r="E614" i="1"/>
  <c r="K614" i="1"/>
  <c r="D619" i="1"/>
  <c r="K813" i="1"/>
  <c r="M621" i="1"/>
  <c r="O621" i="1"/>
  <c r="J622" i="1"/>
  <c r="P622" i="1" s="1"/>
  <c r="L622" i="1"/>
  <c r="N622" i="1" s="1"/>
  <c r="M822" i="1"/>
  <c r="N822" i="1"/>
  <c r="K821" i="1"/>
  <c r="M623" i="1"/>
  <c r="O623" i="1"/>
  <c r="C624" i="1"/>
  <c r="E624" i="1"/>
  <c r="F826" i="1"/>
  <c r="G826" i="1"/>
  <c r="F625" i="1"/>
  <c r="H625" i="1"/>
  <c r="C831" i="1"/>
  <c r="E831" i="1"/>
  <c r="G626" i="1"/>
  <c r="I626" i="1"/>
  <c r="K627" i="1"/>
  <c r="O629" i="1"/>
  <c r="J630" i="1"/>
  <c r="P630" i="1" s="1"/>
  <c r="L630" i="1"/>
  <c r="N837" i="1"/>
  <c r="M837" i="1"/>
  <c r="M631" i="1"/>
  <c r="O631" i="1"/>
  <c r="J632" i="1"/>
  <c r="L632" i="1"/>
  <c r="O632" i="1" s="1"/>
  <c r="K839" i="1"/>
  <c r="M633" i="1"/>
  <c r="O633" i="1"/>
  <c r="J634" i="1"/>
  <c r="P634" i="1" s="1"/>
  <c r="L634" i="1"/>
  <c r="M634" i="1" s="1"/>
  <c r="N841" i="1"/>
  <c r="K840" i="1"/>
  <c r="M841" i="1"/>
  <c r="M635" i="1"/>
  <c r="O635" i="1"/>
  <c r="J636" i="1"/>
  <c r="L636" i="1"/>
  <c r="O636" i="1" s="1"/>
  <c r="M843" i="1"/>
  <c r="N843" i="1"/>
  <c r="K842" i="1"/>
  <c r="M637" i="1"/>
  <c r="O637" i="1"/>
  <c r="O654" i="1"/>
  <c r="J653" i="1"/>
  <c r="O658" i="1"/>
  <c r="J657" i="1"/>
  <c r="O663" i="1"/>
  <c r="O674" i="1"/>
  <c r="J673" i="1"/>
  <c r="I766" i="1"/>
  <c r="C765" i="1"/>
  <c r="J844" i="1"/>
  <c r="J770" i="1"/>
  <c r="L844" i="1"/>
  <c r="O844" i="1" s="1"/>
  <c r="O771" i="1"/>
  <c r="L770" i="1"/>
  <c r="P771" i="1"/>
  <c r="O823" i="1"/>
  <c r="C832" i="1"/>
  <c r="I832" i="1" s="1"/>
  <c r="H835" i="1"/>
  <c r="E833" i="1"/>
  <c r="I835" i="1"/>
  <c r="H827" i="1"/>
  <c r="I768" i="1"/>
  <c r="N844" i="1"/>
  <c r="M771" i="1"/>
  <c r="M823" i="1"/>
  <c r="N823" i="1"/>
  <c r="O824" i="1"/>
  <c r="G833" i="1"/>
  <c r="F833" i="1"/>
  <c r="D832" i="1"/>
  <c r="F840" i="1"/>
  <c r="M825" i="1"/>
  <c r="M828" i="1"/>
  <c r="H829" i="1"/>
  <c r="F835" i="1"/>
  <c r="H838" i="1"/>
  <c r="H842" i="1"/>
  <c r="K125" i="1" l="1"/>
  <c r="N128" i="1"/>
  <c r="H113" i="1"/>
  <c r="F113" i="1"/>
  <c r="O113" i="1"/>
  <c r="P113" i="1"/>
  <c r="D128" i="1"/>
  <c r="I113" i="1"/>
  <c r="G120" i="1"/>
  <c r="D113" i="1"/>
  <c r="G113" i="1" s="1"/>
  <c r="J662" i="1"/>
  <c r="O662" i="1" s="1"/>
  <c r="O821" i="1"/>
  <c r="E191" i="1"/>
  <c r="I191" i="1" s="1"/>
  <c r="G816" i="1"/>
  <c r="F814" i="1"/>
  <c r="H813" i="1"/>
  <c r="G808" i="1"/>
  <c r="H197" i="1"/>
  <c r="C125" i="1"/>
  <c r="I125" i="1" s="1"/>
  <c r="I128" i="1"/>
  <c r="N114" i="1"/>
  <c r="M114" i="1"/>
  <c r="K113" i="1"/>
  <c r="N113" i="1" s="1"/>
  <c r="L125" i="1"/>
  <c r="O128" i="1"/>
  <c r="M128" i="1"/>
  <c r="F120" i="1"/>
  <c r="I814" i="1"/>
  <c r="I813" i="1"/>
  <c r="I808" i="1"/>
  <c r="P125" i="1"/>
  <c r="F130" i="1"/>
  <c r="H125" i="1"/>
  <c r="L619" i="1"/>
  <c r="L618" i="1" s="1"/>
  <c r="M622" i="1"/>
  <c r="H828" i="1"/>
  <c r="O188" i="1"/>
  <c r="L187" i="1"/>
  <c r="M187" i="1" s="1"/>
  <c r="H188" i="1"/>
  <c r="E187" i="1"/>
  <c r="G187" i="1" s="1"/>
  <c r="I205" i="1"/>
  <c r="M188" i="1"/>
  <c r="I831" i="1"/>
  <c r="P557" i="1"/>
  <c r="L555" i="1"/>
  <c r="L554" i="1" s="1"/>
  <c r="H818" i="1"/>
  <c r="I825" i="1"/>
  <c r="M559" i="1"/>
  <c r="O835" i="1"/>
  <c r="I820" i="1"/>
  <c r="I144" i="1"/>
  <c r="P188" i="1"/>
  <c r="J187" i="1"/>
  <c r="P187" i="1" s="1"/>
  <c r="I188" i="1"/>
  <c r="C187" i="1"/>
  <c r="I203" i="1"/>
  <c r="G188" i="1"/>
  <c r="E832" i="1"/>
  <c r="H832" i="1" s="1"/>
  <c r="H833" i="1"/>
  <c r="M770" i="1"/>
  <c r="L769" i="1"/>
  <c r="O770" i="1"/>
  <c r="P844" i="1"/>
  <c r="L628" i="1"/>
  <c r="O630" i="1"/>
  <c r="K617" i="1"/>
  <c r="H624" i="1"/>
  <c r="E618" i="1"/>
  <c r="N821" i="1"/>
  <c r="M821" i="1"/>
  <c r="F619" i="1"/>
  <c r="D618" i="1"/>
  <c r="G619" i="1"/>
  <c r="H614" i="1"/>
  <c r="E613" i="1"/>
  <c r="G613" i="1"/>
  <c r="D612" i="1"/>
  <c r="G817" i="1"/>
  <c r="F817" i="1"/>
  <c r="I549" i="1"/>
  <c r="C546" i="1"/>
  <c r="P810" i="1"/>
  <c r="J809" i="1"/>
  <c r="K452" i="1"/>
  <c r="G823" i="1"/>
  <c r="D821" i="1"/>
  <c r="F823" i="1"/>
  <c r="G820" i="1"/>
  <c r="F820" i="1"/>
  <c r="G807" i="1"/>
  <c r="F807" i="1"/>
  <c r="D806" i="1"/>
  <c r="N770" i="1"/>
  <c r="F767" i="1"/>
  <c r="G767" i="1"/>
  <c r="D766" i="1"/>
  <c r="G827" i="1"/>
  <c r="F827" i="1"/>
  <c r="E765" i="1"/>
  <c r="H765" i="1" s="1"/>
  <c r="H766" i="1"/>
  <c r="J842" i="1"/>
  <c r="J838" i="1"/>
  <c r="P839" i="1"/>
  <c r="F831" i="1"/>
  <c r="G831" i="1"/>
  <c r="M555" i="1"/>
  <c r="G818" i="1"/>
  <c r="F818" i="1"/>
  <c r="M810" i="1"/>
  <c r="K809" i="1"/>
  <c r="N810" i="1"/>
  <c r="N632" i="1"/>
  <c r="P578" i="1"/>
  <c r="J555" i="1"/>
  <c r="O555" i="1" s="1"/>
  <c r="P473" i="1"/>
  <c r="F467" i="1"/>
  <c r="H467" i="1"/>
  <c r="H823" i="1"/>
  <c r="E821" i="1"/>
  <c r="I823" i="1"/>
  <c r="C821" i="1"/>
  <c r="I821" i="1" s="1"/>
  <c r="F462" i="1"/>
  <c r="G462" i="1"/>
  <c r="I455" i="1"/>
  <c r="C454" i="1"/>
  <c r="M211" i="1"/>
  <c r="N211" i="1"/>
  <c r="F203" i="1"/>
  <c r="G203" i="1"/>
  <c r="O197" i="1"/>
  <c r="L191" i="1"/>
  <c r="F197" i="1"/>
  <c r="G197" i="1"/>
  <c r="D191" i="1"/>
  <c r="H191" i="1"/>
  <c r="M806" i="1"/>
  <c r="K805" i="1"/>
  <c r="N806" i="1"/>
  <c r="F149" i="1"/>
  <c r="G149" i="1"/>
  <c r="D140" i="1"/>
  <c r="C140" i="1"/>
  <c r="H136" i="1"/>
  <c r="N555" i="1"/>
  <c r="G467" i="1"/>
  <c r="I462" i="1"/>
  <c r="C458" i="1"/>
  <c r="D458" i="1"/>
  <c r="D453" i="1" s="1"/>
  <c r="M844" i="1"/>
  <c r="G832" i="1"/>
  <c r="P770" i="1"/>
  <c r="J769" i="1"/>
  <c r="I765" i="1"/>
  <c r="P673" i="1"/>
  <c r="O673" i="1"/>
  <c r="J672" i="1"/>
  <c r="P662" i="1"/>
  <c r="J661" i="1"/>
  <c r="P657" i="1"/>
  <c r="O657" i="1"/>
  <c r="J656" i="1"/>
  <c r="P653" i="1"/>
  <c r="O653" i="1"/>
  <c r="J652" i="1"/>
  <c r="P636" i="1"/>
  <c r="M840" i="1"/>
  <c r="N840" i="1"/>
  <c r="O634" i="1"/>
  <c r="M839" i="1"/>
  <c r="N839" i="1"/>
  <c r="K838" i="1"/>
  <c r="P632" i="1"/>
  <c r="J628" i="1"/>
  <c r="H831" i="1"/>
  <c r="D825" i="1"/>
  <c r="I624" i="1"/>
  <c r="C618" i="1"/>
  <c r="O622" i="1"/>
  <c r="M813" i="1"/>
  <c r="N813" i="1"/>
  <c r="J619" i="1"/>
  <c r="M614" i="1"/>
  <c r="N614" i="1"/>
  <c r="K613" i="1"/>
  <c r="O613" i="1"/>
  <c r="L612" i="1"/>
  <c r="O612" i="1" s="1"/>
  <c r="M583" i="1"/>
  <c r="N583" i="1"/>
  <c r="K578" i="1"/>
  <c r="N835" i="1"/>
  <c r="M835" i="1"/>
  <c r="O557" i="1"/>
  <c r="N834" i="1"/>
  <c r="M834" i="1"/>
  <c r="K544" i="1"/>
  <c r="I818" i="1"/>
  <c r="H549" i="1"/>
  <c r="E546" i="1"/>
  <c r="O810" i="1"/>
  <c r="L809" i="1"/>
  <c r="O809" i="1" s="1"/>
  <c r="D545" i="1"/>
  <c r="L471" i="1"/>
  <c r="K765" i="1"/>
  <c r="L842" i="1"/>
  <c r="O842" i="1" s="1"/>
  <c r="M636" i="1"/>
  <c r="O840" i="1"/>
  <c r="O839" i="1"/>
  <c r="L838" i="1"/>
  <c r="O838" i="1" s="1"/>
  <c r="M632" i="1"/>
  <c r="M630" i="1"/>
  <c r="P834" i="1"/>
  <c r="J833" i="1"/>
  <c r="H825" i="1"/>
  <c r="F624" i="1"/>
  <c r="P821" i="1"/>
  <c r="O813" i="1"/>
  <c r="F614" i="1"/>
  <c r="P835" i="1"/>
  <c r="O834" i="1"/>
  <c r="H817" i="1"/>
  <c r="F549" i="1"/>
  <c r="M473" i="1"/>
  <c r="N634" i="1"/>
  <c r="N630" i="1"/>
  <c r="G624" i="1"/>
  <c r="P613" i="1"/>
  <c r="N559" i="1"/>
  <c r="G549" i="1"/>
  <c r="I467" i="1"/>
  <c r="H820" i="1"/>
  <c r="F455" i="1"/>
  <c r="E454" i="1"/>
  <c r="H455" i="1"/>
  <c r="E806" i="1"/>
  <c r="H807" i="1"/>
  <c r="I807" i="1"/>
  <c r="C806" i="1"/>
  <c r="K209" i="1"/>
  <c r="I828" i="1"/>
  <c r="F205" i="1"/>
  <c r="G205" i="1"/>
  <c r="N815" i="1"/>
  <c r="M815" i="1"/>
  <c r="P197" i="1"/>
  <c r="J191" i="1"/>
  <c r="K186" i="1"/>
  <c r="D815" i="1"/>
  <c r="H144" i="1"/>
  <c r="E140" i="1"/>
  <c r="H140" i="1" s="1"/>
  <c r="F137" i="1"/>
  <c r="G137" i="1"/>
  <c r="D136" i="1"/>
  <c r="P559" i="1"/>
  <c r="G455" i="1"/>
  <c r="F828" i="1"/>
  <c r="G828" i="1"/>
  <c r="O815" i="1"/>
  <c r="M197" i="1"/>
  <c r="N197" i="1"/>
  <c r="P208" i="1"/>
  <c r="I136" i="1"/>
  <c r="O806" i="1"/>
  <c r="L805" i="1"/>
  <c r="P806" i="1"/>
  <c r="J805" i="1"/>
  <c r="E815" i="1"/>
  <c r="C815" i="1"/>
  <c r="F144" i="1"/>
  <c r="E458" i="1"/>
  <c r="H458" i="1" s="1"/>
  <c r="G144" i="1"/>
  <c r="M107" i="1"/>
  <c r="N107" i="1"/>
  <c r="O107" i="1"/>
  <c r="P107" i="1"/>
  <c r="M106" i="1"/>
  <c r="N106" i="1"/>
  <c r="O106" i="1"/>
  <c r="P106" i="1"/>
  <c r="M105" i="1"/>
  <c r="N105" i="1"/>
  <c r="O105" i="1"/>
  <c r="P105" i="1"/>
  <c r="M104" i="1"/>
  <c r="N104" i="1"/>
  <c r="O104" i="1"/>
  <c r="P104" i="1"/>
  <c r="M102" i="1"/>
  <c r="N102" i="1"/>
  <c r="M100" i="1"/>
  <c r="N100" i="1"/>
  <c r="O100" i="1"/>
  <c r="P100" i="1"/>
  <c r="M99" i="1"/>
  <c r="N99" i="1"/>
  <c r="O99" i="1"/>
  <c r="P99" i="1"/>
  <c r="M98" i="1"/>
  <c r="N98" i="1"/>
  <c r="O98" i="1"/>
  <c r="P98" i="1"/>
  <c r="M97" i="1"/>
  <c r="N97" i="1"/>
  <c r="O97" i="1"/>
  <c r="P97" i="1"/>
  <c r="F103" i="1"/>
  <c r="G103" i="1"/>
  <c r="H103" i="1"/>
  <c r="I103" i="1"/>
  <c r="M92" i="1"/>
  <c r="N92" i="1"/>
  <c r="O92" i="1"/>
  <c r="P92" i="1"/>
  <c r="M91" i="1"/>
  <c r="N91" i="1"/>
  <c r="O91" i="1"/>
  <c r="P91" i="1"/>
  <c r="M90" i="1"/>
  <c r="N90" i="1"/>
  <c r="O90" i="1"/>
  <c r="P90" i="1"/>
  <c r="F89" i="1"/>
  <c r="G89" i="1"/>
  <c r="H89" i="1"/>
  <c r="I89" i="1"/>
  <c r="F88" i="1"/>
  <c r="G88" i="1"/>
  <c r="H88" i="1"/>
  <c r="I88" i="1"/>
  <c r="F87" i="1"/>
  <c r="G87" i="1"/>
  <c r="H87" i="1"/>
  <c r="I87" i="1"/>
  <c r="F86" i="1"/>
  <c r="G86" i="1"/>
  <c r="H86" i="1"/>
  <c r="I86" i="1"/>
  <c r="F85" i="1"/>
  <c r="G85" i="1"/>
  <c r="H85" i="1"/>
  <c r="I85" i="1"/>
  <c r="F84" i="1"/>
  <c r="G84" i="1"/>
  <c r="H84" i="1"/>
  <c r="I84" i="1"/>
  <c r="F83" i="1"/>
  <c r="G83" i="1"/>
  <c r="H83" i="1"/>
  <c r="I83" i="1"/>
  <c r="F82" i="1"/>
  <c r="G82" i="1"/>
  <c r="H82" i="1"/>
  <c r="I82" i="1"/>
  <c r="M80" i="1"/>
  <c r="N80" i="1"/>
  <c r="O80" i="1"/>
  <c r="P80" i="1"/>
  <c r="F81" i="1"/>
  <c r="G81" i="1"/>
  <c r="H81" i="1"/>
  <c r="I81" i="1"/>
  <c r="M78" i="1"/>
  <c r="N78" i="1"/>
  <c r="O78" i="1"/>
  <c r="P78" i="1"/>
  <c r="M75" i="1"/>
  <c r="N75" i="1"/>
  <c r="O75" i="1"/>
  <c r="P75" i="1"/>
  <c r="M74" i="1"/>
  <c r="N74" i="1"/>
  <c r="O74" i="1"/>
  <c r="P74" i="1"/>
  <c r="M73" i="1"/>
  <c r="N73" i="1"/>
  <c r="O73" i="1"/>
  <c r="P73" i="1"/>
  <c r="M72" i="1"/>
  <c r="N72" i="1"/>
  <c r="O72" i="1"/>
  <c r="P72" i="1"/>
  <c r="M71" i="1"/>
  <c r="N71" i="1"/>
  <c r="O71" i="1"/>
  <c r="P71" i="1"/>
  <c r="M70" i="1"/>
  <c r="N70" i="1"/>
  <c r="O70" i="1"/>
  <c r="P70" i="1"/>
  <c r="M69" i="1"/>
  <c r="N69" i="1"/>
  <c r="O69" i="1"/>
  <c r="P69" i="1"/>
  <c r="M68" i="1"/>
  <c r="N68" i="1"/>
  <c r="O68" i="1"/>
  <c r="P68" i="1"/>
  <c r="M67" i="1"/>
  <c r="N67" i="1"/>
  <c r="O67" i="1"/>
  <c r="P67" i="1"/>
  <c r="M66" i="1"/>
  <c r="N66" i="1"/>
  <c r="O66" i="1"/>
  <c r="P66" i="1"/>
  <c r="F79" i="1"/>
  <c r="G79" i="1"/>
  <c r="H79" i="1"/>
  <c r="I79" i="1"/>
  <c r="M64" i="1"/>
  <c r="N64" i="1"/>
  <c r="O64" i="1"/>
  <c r="P64" i="1"/>
  <c r="M63" i="1"/>
  <c r="N63" i="1"/>
  <c r="O63" i="1"/>
  <c r="P63" i="1"/>
  <c r="M62" i="1"/>
  <c r="N62" i="1"/>
  <c r="O62" i="1"/>
  <c r="P62" i="1"/>
  <c r="M61" i="1"/>
  <c r="N61" i="1"/>
  <c r="O61" i="1"/>
  <c r="P61" i="1"/>
  <c r="M60" i="1"/>
  <c r="N60" i="1"/>
  <c r="O60" i="1"/>
  <c r="P60" i="1"/>
  <c r="M57" i="1"/>
  <c r="N57" i="1"/>
  <c r="O57" i="1"/>
  <c r="P57" i="1"/>
  <c r="M56" i="1"/>
  <c r="N56" i="1"/>
  <c r="O56" i="1"/>
  <c r="P56" i="1"/>
  <c r="F65" i="1"/>
  <c r="G65" i="1"/>
  <c r="H65" i="1"/>
  <c r="I65" i="1"/>
  <c r="P110" i="1"/>
  <c r="O110" i="1"/>
  <c r="P109" i="1"/>
  <c r="O109" i="1"/>
  <c r="P108" i="1"/>
  <c r="O108" i="1"/>
  <c r="P103" i="1"/>
  <c r="O103" i="1"/>
  <c r="P96" i="1"/>
  <c r="O96" i="1"/>
  <c r="P94" i="1"/>
  <c r="O94" i="1"/>
  <c r="P93" i="1"/>
  <c r="O93" i="1"/>
  <c r="P89" i="1"/>
  <c r="O89" i="1"/>
  <c r="P88" i="1"/>
  <c r="O88" i="1"/>
  <c r="P87" i="1"/>
  <c r="O87" i="1"/>
  <c r="P86" i="1"/>
  <c r="O86" i="1"/>
  <c r="P85" i="1"/>
  <c r="O85" i="1"/>
  <c r="P84" i="1"/>
  <c r="O84" i="1"/>
  <c r="P83" i="1"/>
  <c r="O83" i="1"/>
  <c r="P82" i="1"/>
  <c r="O82" i="1"/>
  <c r="P81" i="1"/>
  <c r="O81" i="1"/>
  <c r="P79" i="1"/>
  <c r="O79" i="1"/>
  <c r="P77" i="1"/>
  <c r="O77" i="1"/>
  <c r="P76" i="1"/>
  <c r="O76" i="1"/>
  <c r="P65" i="1"/>
  <c r="O65" i="1"/>
  <c r="P59" i="1"/>
  <c r="O59" i="1"/>
  <c r="P58" i="1"/>
  <c r="O58" i="1"/>
  <c r="P55" i="1"/>
  <c r="O55" i="1"/>
  <c r="P54" i="1"/>
  <c r="O54" i="1"/>
  <c r="P53" i="1"/>
  <c r="O53" i="1"/>
  <c r="P52" i="1"/>
  <c r="O52" i="1"/>
  <c r="P51" i="1"/>
  <c r="O51" i="1"/>
  <c r="P50" i="1"/>
  <c r="O50" i="1"/>
  <c r="P49" i="1"/>
  <c r="O49" i="1"/>
  <c r="P48" i="1"/>
  <c r="O48" i="1"/>
  <c r="P47" i="1"/>
  <c r="O47" i="1"/>
  <c r="P46" i="1"/>
  <c r="O46" i="1"/>
  <c r="P45" i="1"/>
  <c r="O45" i="1"/>
  <c r="P44" i="1"/>
  <c r="O44" i="1"/>
  <c r="P43" i="1"/>
  <c r="O43" i="1"/>
  <c r="P42" i="1"/>
  <c r="O42" i="1"/>
  <c r="P41" i="1"/>
  <c r="O41" i="1"/>
  <c r="P40" i="1"/>
  <c r="O40" i="1"/>
  <c r="P39" i="1"/>
  <c r="O39" i="1"/>
  <c r="P38" i="1"/>
  <c r="O38" i="1"/>
  <c r="P37" i="1"/>
  <c r="O37" i="1"/>
  <c r="P36" i="1"/>
  <c r="O36" i="1"/>
  <c r="P35" i="1"/>
  <c r="O35" i="1"/>
  <c r="P34" i="1"/>
  <c r="O34" i="1"/>
  <c r="P33" i="1"/>
  <c r="O33" i="1"/>
  <c r="P32" i="1"/>
  <c r="O32" i="1"/>
  <c r="P31" i="1"/>
  <c r="O31" i="1"/>
  <c r="P30" i="1"/>
  <c r="O30" i="1"/>
  <c r="P29" i="1"/>
  <c r="O29" i="1"/>
  <c r="P28" i="1"/>
  <c r="O28" i="1"/>
  <c r="P27" i="1"/>
  <c r="O27" i="1"/>
  <c r="P26" i="1"/>
  <c r="O26" i="1"/>
  <c r="P25" i="1"/>
  <c r="O25" i="1"/>
  <c r="P24" i="1"/>
  <c r="O24" i="1"/>
  <c r="P23" i="1"/>
  <c r="O23" i="1"/>
  <c r="P22" i="1"/>
  <c r="O22" i="1"/>
  <c r="P21" i="1"/>
  <c r="O21" i="1"/>
  <c r="P20" i="1"/>
  <c r="O20" i="1"/>
  <c r="P19" i="1"/>
  <c r="O19" i="1"/>
  <c r="P18" i="1"/>
  <c r="O18" i="1"/>
  <c r="P17" i="1"/>
  <c r="O17" i="1"/>
  <c r="P16" i="1"/>
  <c r="O16" i="1"/>
  <c r="P15" i="1"/>
  <c r="O15" i="1"/>
  <c r="P14" i="1"/>
  <c r="O14" i="1"/>
  <c r="P13" i="1"/>
  <c r="O13" i="1"/>
  <c r="M13" i="1"/>
  <c r="N13" i="1"/>
  <c r="M14" i="1"/>
  <c r="N14" i="1"/>
  <c r="M15" i="1"/>
  <c r="N15" i="1"/>
  <c r="M16" i="1"/>
  <c r="N16" i="1"/>
  <c r="M17" i="1"/>
  <c r="N17" i="1"/>
  <c r="M18" i="1"/>
  <c r="N18" i="1"/>
  <c r="M19" i="1"/>
  <c r="N19" i="1"/>
  <c r="M20" i="1"/>
  <c r="N20" i="1"/>
  <c r="M21" i="1"/>
  <c r="N21" i="1"/>
  <c r="M22" i="1"/>
  <c r="N22" i="1"/>
  <c r="M23" i="1"/>
  <c r="N23" i="1"/>
  <c r="M24" i="1"/>
  <c r="N24" i="1"/>
  <c r="M25" i="1"/>
  <c r="N25" i="1"/>
  <c r="M26" i="1"/>
  <c r="N26" i="1"/>
  <c r="M27" i="1"/>
  <c r="N27" i="1"/>
  <c r="M28" i="1"/>
  <c r="N28" i="1"/>
  <c r="M29" i="1"/>
  <c r="N29" i="1"/>
  <c r="M30" i="1"/>
  <c r="N30" i="1"/>
  <c r="M31" i="1"/>
  <c r="N31" i="1"/>
  <c r="M32" i="1"/>
  <c r="N32" i="1"/>
  <c r="M33" i="1"/>
  <c r="N33" i="1"/>
  <c r="M34" i="1"/>
  <c r="N34" i="1"/>
  <c r="M35" i="1"/>
  <c r="N35" i="1"/>
  <c r="M36" i="1"/>
  <c r="N36" i="1"/>
  <c r="M37" i="1"/>
  <c r="N37" i="1"/>
  <c r="M38" i="1"/>
  <c r="N38" i="1"/>
  <c r="M39" i="1"/>
  <c r="N39" i="1"/>
  <c r="M40" i="1"/>
  <c r="N40" i="1"/>
  <c r="M41" i="1"/>
  <c r="N41" i="1"/>
  <c r="M42" i="1"/>
  <c r="N42" i="1"/>
  <c r="M43" i="1"/>
  <c r="N43" i="1"/>
  <c r="M44" i="1"/>
  <c r="N44" i="1"/>
  <c r="M45" i="1"/>
  <c r="N45" i="1"/>
  <c r="M46" i="1"/>
  <c r="N46" i="1"/>
  <c r="M47" i="1"/>
  <c r="N47" i="1"/>
  <c r="M48" i="1"/>
  <c r="N48" i="1"/>
  <c r="M49" i="1"/>
  <c r="N49" i="1"/>
  <c r="M50" i="1"/>
  <c r="N50" i="1"/>
  <c r="M51" i="1"/>
  <c r="N51" i="1"/>
  <c r="F55" i="1"/>
  <c r="G55" i="1"/>
  <c r="H55" i="1"/>
  <c r="I55" i="1"/>
  <c r="F54" i="1"/>
  <c r="G54" i="1"/>
  <c r="H54" i="1"/>
  <c r="I54" i="1"/>
  <c r="F53" i="1"/>
  <c r="G53" i="1"/>
  <c r="H53" i="1"/>
  <c r="I53" i="1"/>
  <c r="F52" i="1"/>
  <c r="G52" i="1"/>
  <c r="H52" i="1"/>
  <c r="I52" i="1"/>
  <c r="N110" i="1"/>
  <c r="M110" i="1"/>
  <c r="N109" i="1"/>
  <c r="M109" i="1"/>
  <c r="N108" i="1"/>
  <c r="M108" i="1"/>
  <c r="N103" i="1"/>
  <c r="M103" i="1"/>
  <c r="N101" i="1"/>
  <c r="M101" i="1"/>
  <c r="J101" i="1"/>
  <c r="P101" i="1" s="1"/>
  <c r="N96" i="1"/>
  <c r="M96" i="1"/>
  <c r="N95" i="1"/>
  <c r="M95" i="1"/>
  <c r="J95" i="1"/>
  <c r="P95" i="1" s="1"/>
  <c r="N94" i="1"/>
  <c r="M94" i="1"/>
  <c r="N93" i="1"/>
  <c r="M93" i="1"/>
  <c r="N89" i="1"/>
  <c r="M89" i="1"/>
  <c r="N88" i="1"/>
  <c r="M88" i="1"/>
  <c r="N87" i="1"/>
  <c r="M87" i="1"/>
  <c r="N86" i="1"/>
  <c r="M86" i="1"/>
  <c r="N85" i="1"/>
  <c r="M85" i="1"/>
  <c r="N84" i="1"/>
  <c r="M84" i="1"/>
  <c r="N83" i="1"/>
  <c r="M83" i="1"/>
  <c r="N82" i="1"/>
  <c r="M82" i="1"/>
  <c r="N81" i="1"/>
  <c r="M81" i="1"/>
  <c r="N79" i="1"/>
  <c r="M79" i="1"/>
  <c r="N77" i="1"/>
  <c r="M77" i="1"/>
  <c r="N76" i="1"/>
  <c r="M76" i="1"/>
  <c r="N65" i="1"/>
  <c r="M65" i="1"/>
  <c r="N59" i="1"/>
  <c r="M59" i="1"/>
  <c r="N58" i="1"/>
  <c r="M58" i="1"/>
  <c r="N55" i="1"/>
  <c r="M55" i="1"/>
  <c r="N54" i="1"/>
  <c r="M54" i="1"/>
  <c r="N53" i="1"/>
  <c r="M53" i="1"/>
  <c r="N52" i="1"/>
  <c r="M52" i="1"/>
  <c r="P12" i="1"/>
  <c r="O12" i="1"/>
  <c r="N12" i="1"/>
  <c r="M12" i="1"/>
  <c r="M554" i="1" l="1"/>
  <c r="N554" i="1"/>
  <c r="D125" i="1"/>
  <c r="G128" i="1"/>
  <c r="F128" i="1"/>
  <c r="M113" i="1"/>
  <c r="M619" i="1"/>
  <c r="F832" i="1"/>
  <c r="N619" i="1"/>
  <c r="E186" i="1"/>
  <c r="E185" i="1" s="1"/>
  <c r="H185" i="1" s="1"/>
  <c r="O125" i="1"/>
  <c r="M125" i="1"/>
  <c r="N125" i="1"/>
  <c r="I187" i="1"/>
  <c r="C186" i="1"/>
  <c r="C185" i="1" s="1"/>
  <c r="H187" i="1"/>
  <c r="F187" i="1"/>
  <c r="O187" i="1"/>
  <c r="N187" i="1"/>
  <c r="H815" i="1"/>
  <c r="E809" i="1"/>
  <c r="F815" i="1"/>
  <c r="G815" i="1"/>
  <c r="D809" i="1"/>
  <c r="P191" i="1"/>
  <c r="J186" i="1"/>
  <c r="I806" i="1"/>
  <c r="C805" i="1"/>
  <c r="J832" i="1"/>
  <c r="O471" i="1"/>
  <c r="L470" i="1"/>
  <c r="N471" i="1"/>
  <c r="P471" i="1"/>
  <c r="M471" i="1"/>
  <c r="D544" i="1"/>
  <c r="H546" i="1"/>
  <c r="E545" i="1"/>
  <c r="N578" i="1"/>
  <c r="M578" i="1"/>
  <c r="P619" i="1"/>
  <c r="J618" i="1"/>
  <c r="I618" i="1"/>
  <c r="C617" i="1"/>
  <c r="G825" i="1"/>
  <c r="F825" i="1"/>
  <c r="P628" i="1"/>
  <c r="J627" i="1"/>
  <c r="N838" i="1"/>
  <c r="M838" i="1"/>
  <c r="N842" i="1"/>
  <c r="O656" i="1"/>
  <c r="J655" i="1"/>
  <c r="P656" i="1"/>
  <c r="O672" i="1"/>
  <c r="J671" i="1"/>
  <c r="P672" i="1"/>
  <c r="P769" i="1"/>
  <c r="J765" i="1"/>
  <c r="D452" i="1"/>
  <c r="F458" i="1"/>
  <c r="G458" i="1"/>
  <c r="E135" i="1"/>
  <c r="I140" i="1"/>
  <c r="C135" i="1"/>
  <c r="H186" i="1"/>
  <c r="O191" i="1"/>
  <c r="L186" i="1"/>
  <c r="I454" i="1"/>
  <c r="C453" i="1"/>
  <c r="H821" i="1"/>
  <c r="M809" i="1"/>
  <c r="N809" i="1"/>
  <c r="P838" i="1"/>
  <c r="G766" i="1"/>
  <c r="F766" i="1"/>
  <c r="D765" i="1"/>
  <c r="G806" i="1"/>
  <c r="F806" i="1"/>
  <c r="D805" i="1"/>
  <c r="F821" i="1"/>
  <c r="G821" i="1"/>
  <c r="H613" i="1"/>
  <c r="E612" i="1"/>
  <c r="H612" i="1" s="1"/>
  <c r="O618" i="1"/>
  <c r="N618" i="1"/>
  <c r="M618" i="1"/>
  <c r="O769" i="1"/>
  <c r="L765" i="1"/>
  <c r="I186" i="1"/>
  <c r="I815" i="1"/>
  <c r="C809" i="1"/>
  <c r="I809" i="1" s="1"/>
  <c r="P805" i="1"/>
  <c r="J804" i="1"/>
  <c r="O805" i="1"/>
  <c r="L804" i="1"/>
  <c r="G136" i="1"/>
  <c r="D135" i="1"/>
  <c r="F136" i="1"/>
  <c r="N191" i="1"/>
  <c r="M191" i="1"/>
  <c r="M209" i="1"/>
  <c r="N209" i="1"/>
  <c r="K208" i="1"/>
  <c r="K185" i="1" s="1"/>
  <c r="E805" i="1"/>
  <c r="H806" i="1"/>
  <c r="H454" i="1"/>
  <c r="E453" i="1"/>
  <c r="L833" i="1"/>
  <c r="N769" i="1"/>
  <c r="M769" i="1"/>
  <c r="G546" i="1"/>
  <c r="F546" i="1"/>
  <c r="K833" i="1"/>
  <c r="N613" i="1"/>
  <c r="K612" i="1"/>
  <c r="M613" i="1"/>
  <c r="M842" i="1"/>
  <c r="O652" i="1"/>
  <c r="J651" i="1"/>
  <c r="P652" i="1"/>
  <c r="O661" i="1"/>
  <c r="J660" i="1"/>
  <c r="P661" i="1"/>
  <c r="G454" i="1"/>
  <c r="F454" i="1"/>
  <c r="I458" i="1"/>
  <c r="G140" i="1"/>
  <c r="F140" i="1"/>
  <c r="M805" i="1"/>
  <c r="K804" i="1"/>
  <c r="N805" i="1"/>
  <c r="G191" i="1"/>
  <c r="F191" i="1"/>
  <c r="D186" i="1"/>
  <c r="P555" i="1"/>
  <c r="J554" i="1"/>
  <c r="P612" i="1"/>
  <c r="P842" i="1"/>
  <c r="P809" i="1"/>
  <c r="I546" i="1"/>
  <c r="C545" i="1"/>
  <c r="O554" i="1"/>
  <c r="L544" i="1"/>
  <c r="M544" i="1" s="1"/>
  <c r="G612" i="1"/>
  <c r="F613" i="1"/>
  <c r="F618" i="1"/>
  <c r="D617" i="1"/>
  <c r="G618" i="1"/>
  <c r="O619" i="1"/>
  <c r="H618" i="1"/>
  <c r="E617" i="1"/>
  <c r="H617" i="1" s="1"/>
  <c r="O628" i="1"/>
  <c r="L627" i="1"/>
  <c r="N628" i="1"/>
  <c r="M628" i="1"/>
  <c r="O101" i="1"/>
  <c r="O95" i="1"/>
  <c r="F110" i="1"/>
  <c r="G110" i="1"/>
  <c r="I110" i="1"/>
  <c r="H110" i="1"/>
  <c r="I109" i="1"/>
  <c r="H109" i="1"/>
  <c r="I108" i="1"/>
  <c r="H108" i="1"/>
  <c r="I107" i="1"/>
  <c r="H107" i="1"/>
  <c r="I106" i="1"/>
  <c r="H106" i="1"/>
  <c r="I105" i="1"/>
  <c r="H105" i="1"/>
  <c r="I104" i="1"/>
  <c r="H104" i="1"/>
  <c r="I102" i="1"/>
  <c r="H102" i="1"/>
  <c r="I100" i="1"/>
  <c r="H100" i="1"/>
  <c r="I98" i="1"/>
  <c r="H98" i="1"/>
  <c r="I97" i="1"/>
  <c r="H97" i="1"/>
  <c r="I96" i="1"/>
  <c r="H96" i="1"/>
  <c r="I94" i="1"/>
  <c r="H94" i="1"/>
  <c r="I93" i="1"/>
  <c r="H93" i="1"/>
  <c r="I92" i="1"/>
  <c r="H92" i="1"/>
  <c r="I91" i="1"/>
  <c r="H91" i="1"/>
  <c r="I90" i="1"/>
  <c r="H90" i="1"/>
  <c r="I80" i="1"/>
  <c r="H80" i="1"/>
  <c r="I78" i="1"/>
  <c r="H78" i="1"/>
  <c r="I77" i="1"/>
  <c r="H77" i="1"/>
  <c r="I76" i="1"/>
  <c r="H76" i="1"/>
  <c r="I75" i="1"/>
  <c r="H75" i="1"/>
  <c r="I74" i="1"/>
  <c r="H74" i="1"/>
  <c r="I73" i="1"/>
  <c r="H73" i="1"/>
  <c r="I72" i="1"/>
  <c r="H72" i="1"/>
  <c r="I71" i="1"/>
  <c r="H71" i="1"/>
  <c r="I70" i="1"/>
  <c r="H70" i="1"/>
  <c r="I69" i="1"/>
  <c r="H69" i="1"/>
  <c r="I68" i="1"/>
  <c r="H68" i="1"/>
  <c r="I67" i="1"/>
  <c r="H67" i="1"/>
  <c r="I66" i="1"/>
  <c r="H66" i="1"/>
  <c r="I64" i="1"/>
  <c r="H64" i="1"/>
  <c r="I63" i="1"/>
  <c r="H63" i="1"/>
  <c r="I62" i="1"/>
  <c r="H62" i="1"/>
  <c r="I61" i="1"/>
  <c r="H61" i="1"/>
  <c r="I60" i="1"/>
  <c r="H60" i="1"/>
  <c r="I59" i="1"/>
  <c r="H59" i="1"/>
  <c r="I58" i="1"/>
  <c r="H58" i="1"/>
  <c r="I57" i="1"/>
  <c r="H57" i="1"/>
  <c r="I56" i="1"/>
  <c r="H56" i="1"/>
  <c r="I51" i="1"/>
  <c r="H51" i="1"/>
  <c r="I50" i="1"/>
  <c r="H50" i="1"/>
  <c r="I49" i="1"/>
  <c r="H49" i="1"/>
  <c r="I48" i="1"/>
  <c r="H48" i="1"/>
  <c r="I47" i="1"/>
  <c r="H47" i="1"/>
  <c r="I46" i="1"/>
  <c r="H46" i="1"/>
  <c r="I45" i="1"/>
  <c r="H45" i="1"/>
  <c r="I44" i="1"/>
  <c r="H44" i="1"/>
  <c r="I43" i="1"/>
  <c r="H43" i="1"/>
  <c r="I42" i="1"/>
  <c r="H42" i="1"/>
  <c r="I41" i="1"/>
  <c r="H41" i="1"/>
  <c r="I40" i="1"/>
  <c r="H40" i="1"/>
  <c r="I39" i="1"/>
  <c r="H39" i="1"/>
  <c r="I38" i="1"/>
  <c r="H38" i="1"/>
  <c r="I37" i="1"/>
  <c r="H37" i="1"/>
  <c r="I36" i="1"/>
  <c r="H36" i="1"/>
  <c r="I35" i="1"/>
  <c r="H35" i="1"/>
  <c r="I34" i="1"/>
  <c r="H34" i="1"/>
  <c r="I33" i="1"/>
  <c r="H33" i="1"/>
  <c r="I32" i="1"/>
  <c r="H32" i="1"/>
  <c r="I31" i="1"/>
  <c r="H31" i="1"/>
  <c r="I30" i="1"/>
  <c r="H30" i="1"/>
  <c r="I29" i="1"/>
  <c r="H29" i="1"/>
  <c r="I28" i="1"/>
  <c r="H28" i="1"/>
  <c r="I27" i="1"/>
  <c r="H27" i="1"/>
  <c r="I26" i="1"/>
  <c r="H26" i="1"/>
  <c r="I25" i="1"/>
  <c r="H25" i="1"/>
  <c r="I24" i="1"/>
  <c r="H24" i="1"/>
  <c r="I23" i="1"/>
  <c r="H23" i="1"/>
  <c r="I22" i="1"/>
  <c r="H22" i="1"/>
  <c r="I21" i="1"/>
  <c r="H21" i="1"/>
  <c r="I20" i="1"/>
  <c r="H20" i="1"/>
  <c r="I19" i="1"/>
  <c r="H19" i="1"/>
  <c r="I18" i="1"/>
  <c r="H18" i="1"/>
  <c r="I17" i="1"/>
  <c r="H17" i="1"/>
  <c r="I16" i="1"/>
  <c r="H16" i="1"/>
  <c r="I15" i="1"/>
  <c r="H15" i="1"/>
  <c r="I14" i="1"/>
  <c r="H14" i="1"/>
  <c r="I13" i="1"/>
  <c r="H13" i="1"/>
  <c r="I12" i="1"/>
  <c r="H12" i="1"/>
  <c r="C101" i="1"/>
  <c r="I101" i="1" s="1"/>
  <c r="C99" i="1"/>
  <c r="I99" i="1" s="1"/>
  <c r="C95" i="1"/>
  <c r="I95" i="1" s="1"/>
  <c r="F105" i="1"/>
  <c r="G105" i="1"/>
  <c r="F92" i="1"/>
  <c r="G92" i="1"/>
  <c r="F91" i="1"/>
  <c r="G91" i="1"/>
  <c r="F90" i="1"/>
  <c r="G90" i="1"/>
  <c r="F74" i="1"/>
  <c r="G74" i="1"/>
  <c r="F57" i="1"/>
  <c r="G57" i="1"/>
  <c r="F56" i="1"/>
  <c r="G56" i="1"/>
  <c r="F51" i="1"/>
  <c r="G51" i="1"/>
  <c r="F46" i="1"/>
  <c r="G46" i="1"/>
  <c r="F45" i="1"/>
  <c r="G45" i="1"/>
  <c r="F44" i="1"/>
  <c r="G44" i="1"/>
  <c r="F43" i="1"/>
  <c r="G43" i="1"/>
  <c r="F42" i="1"/>
  <c r="G42" i="1"/>
  <c r="G109" i="1"/>
  <c r="F109" i="1"/>
  <c r="G108" i="1"/>
  <c r="F108" i="1"/>
  <c r="G107" i="1"/>
  <c r="F107" i="1"/>
  <c r="G106" i="1"/>
  <c r="F106" i="1"/>
  <c r="G104" i="1"/>
  <c r="F104" i="1"/>
  <c r="G102" i="1"/>
  <c r="F102" i="1"/>
  <c r="G101" i="1"/>
  <c r="F101" i="1"/>
  <c r="G100" i="1"/>
  <c r="F100" i="1"/>
  <c r="G99" i="1"/>
  <c r="F99" i="1"/>
  <c r="G98" i="1"/>
  <c r="F98" i="1"/>
  <c r="G97" i="1"/>
  <c r="F97" i="1"/>
  <c r="G96" i="1"/>
  <c r="F96" i="1"/>
  <c r="G95" i="1"/>
  <c r="F95" i="1"/>
  <c r="G94" i="1"/>
  <c r="F94" i="1"/>
  <c r="G93" i="1"/>
  <c r="F93" i="1"/>
  <c r="G80" i="1"/>
  <c r="F80" i="1"/>
  <c r="G78" i="1"/>
  <c r="F78" i="1"/>
  <c r="G77" i="1"/>
  <c r="F77" i="1"/>
  <c r="G76" i="1"/>
  <c r="F76" i="1"/>
  <c r="G75" i="1"/>
  <c r="F75" i="1"/>
  <c r="G73" i="1"/>
  <c r="F73" i="1"/>
  <c r="G72" i="1"/>
  <c r="F72" i="1"/>
  <c r="G71" i="1"/>
  <c r="F71" i="1"/>
  <c r="G70" i="1"/>
  <c r="F70" i="1"/>
  <c r="G69" i="1"/>
  <c r="F69" i="1"/>
  <c r="G68" i="1"/>
  <c r="F68" i="1"/>
  <c r="G67" i="1"/>
  <c r="F67" i="1"/>
  <c r="G66" i="1"/>
  <c r="F66" i="1"/>
  <c r="G64" i="1"/>
  <c r="F64" i="1"/>
  <c r="G63" i="1"/>
  <c r="F63" i="1"/>
  <c r="G62" i="1"/>
  <c r="F62" i="1"/>
  <c r="G61" i="1"/>
  <c r="F61" i="1"/>
  <c r="G60" i="1"/>
  <c r="F60" i="1"/>
  <c r="G59" i="1"/>
  <c r="F59" i="1"/>
  <c r="G58" i="1"/>
  <c r="F58" i="1"/>
  <c r="G50" i="1"/>
  <c r="F50" i="1"/>
  <c r="G49" i="1"/>
  <c r="F49" i="1"/>
  <c r="G48" i="1"/>
  <c r="F48" i="1"/>
  <c r="G47" i="1"/>
  <c r="F47" i="1"/>
  <c r="G41" i="1"/>
  <c r="F41" i="1"/>
  <c r="G40" i="1"/>
  <c r="F40" i="1"/>
  <c r="G39" i="1"/>
  <c r="F39" i="1"/>
  <c r="G38" i="1"/>
  <c r="F38" i="1"/>
  <c r="G37" i="1"/>
  <c r="F37" i="1"/>
  <c r="G36" i="1"/>
  <c r="F36" i="1"/>
  <c r="G35" i="1"/>
  <c r="F35" i="1"/>
  <c r="G34" i="1"/>
  <c r="F34" i="1"/>
  <c r="G33" i="1"/>
  <c r="F33" i="1"/>
  <c r="G32" i="1"/>
  <c r="F32" i="1"/>
  <c r="G31" i="1"/>
  <c r="F31" i="1"/>
  <c r="G30" i="1"/>
  <c r="F30" i="1"/>
  <c r="G29" i="1"/>
  <c r="F29" i="1"/>
  <c r="G28" i="1"/>
  <c r="F28" i="1"/>
  <c r="G27" i="1"/>
  <c r="F27" i="1"/>
  <c r="G26" i="1"/>
  <c r="F26" i="1"/>
  <c r="G25" i="1"/>
  <c r="F25" i="1"/>
  <c r="G24" i="1"/>
  <c r="F24" i="1"/>
  <c r="G23" i="1"/>
  <c r="F23" i="1"/>
  <c r="G22" i="1"/>
  <c r="F22" i="1"/>
  <c r="G21" i="1"/>
  <c r="F21" i="1"/>
  <c r="G20" i="1"/>
  <c r="F20" i="1"/>
  <c r="G19" i="1"/>
  <c r="F19" i="1"/>
  <c r="G18" i="1"/>
  <c r="F18" i="1"/>
  <c r="G17" i="1"/>
  <c r="F17" i="1"/>
  <c r="G16" i="1"/>
  <c r="F16" i="1"/>
  <c r="G15" i="1"/>
  <c r="F15" i="1"/>
  <c r="G14" i="1"/>
  <c r="F14" i="1"/>
  <c r="G13" i="1"/>
  <c r="F13" i="1"/>
  <c r="F12" i="1"/>
  <c r="G12" i="1"/>
  <c r="O765" i="1" l="1"/>
  <c r="G125" i="1"/>
  <c r="F125" i="1"/>
  <c r="O627" i="1"/>
  <c r="M627" i="1"/>
  <c r="N627" i="1"/>
  <c r="F617" i="1"/>
  <c r="G617" i="1"/>
  <c r="J544" i="1"/>
  <c r="P544" i="1" s="1"/>
  <c r="P554" i="1"/>
  <c r="G186" i="1"/>
  <c r="F186" i="1"/>
  <c r="D185" i="1"/>
  <c r="M804" i="1"/>
  <c r="N804" i="1"/>
  <c r="P660" i="1"/>
  <c r="O660" i="1"/>
  <c r="O833" i="1"/>
  <c r="L832" i="1"/>
  <c r="O832" i="1" s="1"/>
  <c r="E804" i="1"/>
  <c r="H805" i="1"/>
  <c r="G805" i="1"/>
  <c r="F805" i="1"/>
  <c r="D804" i="1"/>
  <c r="I453" i="1"/>
  <c r="C452" i="1"/>
  <c r="O186" i="1"/>
  <c r="L185" i="1"/>
  <c r="C134" i="1"/>
  <c r="I135" i="1"/>
  <c r="H135" i="1"/>
  <c r="E134" i="1"/>
  <c r="P765" i="1"/>
  <c r="P655" i="1"/>
  <c r="O655" i="1"/>
  <c r="M765" i="1"/>
  <c r="P832" i="1"/>
  <c r="M185" i="1"/>
  <c r="G809" i="1"/>
  <c r="F809" i="1"/>
  <c r="F612" i="1"/>
  <c r="I545" i="1"/>
  <c r="C544" i="1"/>
  <c r="P651" i="1"/>
  <c r="O651" i="1"/>
  <c r="J650" i="1"/>
  <c r="M612" i="1"/>
  <c r="N612" i="1"/>
  <c r="M833" i="1"/>
  <c r="K832" i="1"/>
  <c r="N833" i="1"/>
  <c r="N544" i="1"/>
  <c r="H453" i="1"/>
  <c r="E452" i="1"/>
  <c r="H452" i="1" s="1"/>
  <c r="N208" i="1"/>
  <c r="M208" i="1"/>
  <c r="F135" i="1"/>
  <c r="G135" i="1"/>
  <c r="D134" i="1"/>
  <c r="O804" i="1"/>
  <c r="L803" i="1"/>
  <c r="L112" i="1" s="1"/>
  <c r="P804" i="1"/>
  <c r="J803" i="1"/>
  <c r="J112" i="1" s="1"/>
  <c r="P112" i="1" s="1"/>
  <c r="L617" i="1"/>
  <c r="G765" i="1"/>
  <c r="F765" i="1"/>
  <c r="G453" i="1"/>
  <c r="F453" i="1"/>
  <c r="P671" i="1"/>
  <c r="O671" i="1"/>
  <c r="J670" i="1"/>
  <c r="P627" i="1"/>
  <c r="I617" i="1"/>
  <c r="P618" i="1"/>
  <c r="J617" i="1"/>
  <c r="H545" i="1"/>
  <c r="E544" i="1"/>
  <c r="H544" i="1" s="1"/>
  <c r="G545" i="1"/>
  <c r="F545" i="1"/>
  <c r="O470" i="1"/>
  <c r="L452" i="1"/>
  <c r="P470" i="1"/>
  <c r="N470" i="1"/>
  <c r="M470" i="1"/>
  <c r="N765" i="1"/>
  <c r="P833" i="1"/>
  <c r="I805" i="1"/>
  <c r="C804" i="1"/>
  <c r="P186" i="1"/>
  <c r="J185" i="1"/>
  <c r="P185" i="1" s="1"/>
  <c r="N186" i="1"/>
  <c r="M186" i="1"/>
  <c r="H809" i="1"/>
  <c r="I185" i="1"/>
  <c r="H101" i="1"/>
  <c r="H95" i="1"/>
  <c r="H99" i="1"/>
  <c r="O112" i="1" l="1"/>
  <c r="M112" i="1"/>
  <c r="P803" i="1"/>
  <c r="F544" i="1"/>
  <c r="H134" i="1"/>
  <c r="I804" i="1"/>
  <c r="C803" i="1"/>
  <c r="O617" i="1"/>
  <c r="N617" i="1"/>
  <c r="M617" i="1"/>
  <c r="M832" i="1"/>
  <c r="N832" i="1"/>
  <c r="O650" i="1"/>
  <c r="P650" i="1"/>
  <c r="G452" i="1"/>
  <c r="O185" i="1"/>
  <c r="I452" i="1"/>
  <c r="G804" i="1"/>
  <c r="F804" i="1"/>
  <c r="D803" i="1"/>
  <c r="D112" i="1" s="1"/>
  <c r="H804" i="1"/>
  <c r="E803" i="1"/>
  <c r="E112" i="1" s="1"/>
  <c r="K803" i="1"/>
  <c r="K112" i="1" s="1"/>
  <c r="N112" i="1" s="1"/>
  <c r="G185" i="1"/>
  <c r="F185" i="1"/>
  <c r="O452" i="1"/>
  <c r="P452" i="1"/>
  <c r="N452" i="1"/>
  <c r="M452" i="1"/>
  <c r="P617" i="1"/>
  <c r="O670" i="1"/>
  <c r="P670" i="1"/>
  <c r="O803" i="1"/>
  <c r="G134" i="1"/>
  <c r="F134" i="1"/>
  <c r="I544" i="1"/>
  <c r="O544" i="1"/>
  <c r="N185" i="1"/>
  <c r="G544" i="1"/>
  <c r="F452" i="1"/>
  <c r="I134" i="1"/>
  <c r="F112" i="1" l="1"/>
  <c r="G112" i="1"/>
  <c r="I803" i="1"/>
  <c r="C112" i="1"/>
  <c r="I112" i="1" s="1"/>
  <c r="M803" i="1"/>
  <c r="N803" i="1"/>
  <c r="H803" i="1"/>
  <c r="G803" i="1"/>
  <c r="F803" i="1"/>
  <c r="H11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delux</author>
  </authors>
  <commentList>
    <comment ref="L123" authorId="0" shapeId="0" xr:uid="{90482EE0-E9CA-4830-BCAF-60E57B9B7C48}">
      <text>
        <r>
          <rPr>
            <b/>
            <sz val="9"/>
            <color indexed="81"/>
            <rFont val="Tahoma"/>
            <family val="2"/>
            <charset val="204"/>
          </rPr>
          <t>delux:</t>
        </r>
        <r>
          <rPr>
            <sz val="9"/>
            <color indexed="81"/>
            <rFont val="Tahoma"/>
            <family val="2"/>
            <charset val="204"/>
          </rPr>
          <t xml:space="preserve">
перераховано залишок коштів по спецфонду в сумі 336,12 грн. в міський бюджет у зв'язку з рерганізацією КЗ ЗЦПМСД в КНП ЗЦПМСД (330,61 - платні послуги; 5,51 - суми за дорученнями)</t>
        </r>
      </text>
    </comment>
    <comment ref="J616" authorId="0" shapeId="0" xr:uid="{36215C69-C3E8-4907-BD4B-593EE8788A5F}">
      <text>
        <r>
          <rPr>
            <b/>
            <sz val="9"/>
            <color indexed="81"/>
            <rFont val="Tahoma"/>
            <family val="2"/>
            <charset val="204"/>
          </rPr>
          <t>delux:</t>
        </r>
        <r>
          <rPr>
            <sz val="9"/>
            <color indexed="81"/>
            <rFont val="Tahoma"/>
            <family val="2"/>
            <charset val="204"/>
          </rPr>
          <t xml:space="preserve">
придбання житла - 301416</t>
        </r>
      </text>
    </comment>
    <comment ref="J654" authorId="0" shapeId="0" xr:uid="{C76C400A-ACA5-4370-9154-EDCF0EB22D04}">
      <text>
        <r>
          <rPr>
            <b/>
            <sz val="9"/>
            <color indexed="81"/>
            <rFont val="Tahoma"/>
            <family val="2"/>
            <charset val="204"/>
          </rPr>
          <t>delux:</t>
        </r>
        <r>
          <rPr>
            <sz val="9"/>
            <color indexed="81"/>
            <rFont val="Tahoma"/>
            <family val="2"/>
            <charset val="204"/>
          </rPr>
          <t xml:space="preserve">
ЦПР 285310,61; Мар.2 - 99004+20000</t>
        </r>
      </text>
    </comment>
    <comment ref="J659" authorId="0" shapeId="0" xr:uid="{E5576F19-12A6-4A9B-A1AE-3F41D766B955}">
      <text>
        <r>
          <rPr>
            <b/>
            <sz val="9"/>
            <color indexed="81"/>
            <rFont val="Tahoma"/>
            <family val="2"/>
            <charset val="204"/>
          </rPr>
          <t>delux:</t>
        </r>
        <r>
          <rPr>
            <sz val="9"/>
            <color indexed="81"/>
            <rFont val="Tahoma"/>
            <family val="2"/>
            <charset val="204"/>
          </rPr>
          <t xml:space="preserve">
182500 - стаціонар ЗЦПМСД</t>
        </r>
      </text>
    </comment>
    <comment ref="J664" authorId="0" shapeId="0" xr:uid="{B4602E09-8A04-414A-AB75-BFED84DA6FA8}">
      <text>
        <r>
          <rPr>
            <b/>
            <sz val="9"/>
            <color indexed="81"/>
            <rFont val="Tahoma"/>
            <family val="2"/>
            <charset val="204"/>
          </rPr>
          <t>delux:</t>
        </r>
        <r>
          <rPr>
            <sz val="9"/>
            <color indexed="81"/>
            <rFont val="Tahoma"/>
            <family val="2"/>
            <charset val="204"/>
          </rPr>
          <t xml:space="preserve">
27796+259402,11 БК ВКостромка</t>
        </r>
      </text>
    </comment>
    <comment ref="J674" authorId="0" shapeId="0" xr:uid="{241699B6-5086-435F-B987-61570CA8567B}">
      <text>
        <r>
          <rPr>
            <b/>
            <sz val="9"/>
            <color indexed="81"/>
            <rFont val="Tahoma"/>
            <family val="2"/>
            <charset val="204"/>
          </rPr>
          <t>delux:</t>
        </r>
        <r>
          <rPr>
            <sz val="9"/>
            <color indexed="81"/>
            <rFont val="Tahoma"/>
            <family val="2"/>
            <charset val="204"/>
          </rPr>
          <t xml:space="preserve">
ринок - 334381,27+3452</t>
        </r>
      </text>
    </comment>
  </commentList>
</comments>
</file>

<file path=xl/sharedStrings.xml><?xml version="1.0" encoding="utf-8"?>
<sst xmlns="http://schemas.openxmlformats.org/spreadsheetml/2006/main" count="1607" uniqueCount="354">
  <si>
    <t>Податкові надходження  </t>
  </si>
  <si>
    <t>Податки на доходи, податки на прибуток, податки на збільшення ринкової вартості  </t>
  </si>
  <si>
    <t>Податок та збір на доходи фізичних осіб</t>
  </si>
  <si>
    <t>Податок на доходи фізичних осіб, що сплачується податковими агентами, із доходів платника податку у вигляді заробітної плати</t>
  </si>
  <si>
    <t>Податок на доходи фізичних осіб, що сплачується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</si>
  <si>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</si>
  <si>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Податок на прибуток підприємств  </t>
  </si>
  <si>
    <t>Податок на прибуток підприємств та фінансових установ комунальної власності </t>
  </si>
  <si>
    <t>Рентна плата та плата за використання інших природних ресурсів</t>
  </si>
  <si>
    <t>Внутрішні податки на товари та послуги  </t>
  </si>
  <si>
    <t>Транспортний податок з фізичних осіб</t>
  </si>
  <si>
    <t>Збір за провадження деяких видів підприємницької діяльності, що справлявся до 1 січня 2015 року</t>
  </si>
  <si>
    <t>Збір за провадження торговельної діяльності (роздрібна торгівля), сплачений фізичними особами, що справлявся до 1 січня 2015 року</t>
  </si>
  <si>
    <t>Збір за провадження торговельної діяльності (ресторанне господарство), сплачений фізичними особами, що справлявся до 1 січня 2015 року</t>
  </si>
  <si>
    <t>Єдиний податок  </t>
  </si>
  <si>
    <t>Єдиний податок з юридичних осіб </t>
  </si>
  <si>
    <t>Єдиний податок з фізичних осіб </t>
  </si>
  <si>
    <t>Інші податки та збори </t>
  </si>
  <si>
    <t>Екологічний податок </t>
  </si>
  <si>
    <t>Надходження від скидів забруднюючих речовин безпосередньо у водні об`єкти </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</si>
  <si>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 </t>
  </si>
  <si>
    <t>Неподаткові надходження  </t>
  </si>
  <si>
    <t>Доходи від власності та підприємницької діяльності  </t>
  </si>
  <si>
    <t>Плата за розміщення тимчасово вільних коштів місцевих бюджетів </t>
  </si>
  <si>
    <t>Інші надходження  </t>
  </si>
  <si>
    <t>Інші надходження </t>
  </si>
  <si>
    <t>Адміністративні штрафи та інші санкції </t>
  </si>
  <si>
    <t>Адміністративні штрафи та штрафні санкції за порушення законодавства у сфері виробництва та обігу алкогольних напоїв та тютюнових виробів</t>
  </si>
  <si>
    <t>Адміністративні збори та платежі, доходи від некомерційної господарської діяльності </t>
  </si>
  <si>
    <t>Плата за надання адміністративних послуг</t>
  </si>
  <si>
    <t>Плата за надання інших адміністративних послуг</t>
  </si>
  <si>
    <t>Державне мито  </t>
  </si>
  <si>
    <t>Державне мито, що сплачується за місцем розгляду та оформлення документів, у тому числі за оформлення документів на спадщину і дарування  </t>
  </si>
  <si>
    <t>Державне мито, пов`язане з видачею та оформленням закордонних паспортів (посвідок) та паспортів громадян України  </t>
  </si>
  <si>
    <t>Інші неподаткові надходження  </t>
  </si>
  <si>
    <t>Офіційні трансферти  </t>
  </si>
  <si>
    <t>Від органів державного управління  </t>
  </si>
  <si>
    <t>Субвенція з державного бюджету місцевим бюджетам на формування інфраструктури об’єднаних територіальних громад</t>
  </si>
  <si>
    <t>Всього</t>
  </si>
  <si>
    <t>2017 рік</t>
  </si>
  <si>
    <t>Пальне</t>
  </si>
  <si>
    <t>Акцизний податок з ввезених на митну територію України підакцизних товарів (продукції) </t>
  </si>
  <si>
    <t>Туристичний збір </t>
  </si>
  <si>
    <t>Туристичний збір, сплачений юридичними особами </t>
  </si>
  <si>
    <t>Збір за провадження торговельної діяльності (роздрібна торгівля), сплачений юридичними особами, що справлявся до 1 січня 2015 року</t>
  </si>
  <si>
    <t>Збір за провадження діяльності з надання платних послуг, сплачений фізичними особами, що справлявся до 1 січня 2015 року</t>
  </si>
  <si>
    <t>Податки та збори, не віднесені до інших категорій  </t>
  </si>
  <si>
    <t>Державне мито, не віднесене до інших категорій  </t>
  </si>
  <si>
    <t>Доходи від операцій з капіталом  </t>
  </si>
  <si>
    <t>Надходження від продажу основного капіталу  </t>
  </si>
  <si>
    <t>Надходження коштів від Державного фонду дорогоцінних металів і дорогоцінного каміння  </t>
  </si>
  <si>
    <t>Рентна плата за спеціальне використання лісових ресурсів</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</si>
  <si>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</si>
  <si>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 фізичних осіб – підприємців та громадських формувань, а також плата за надання інших платних посл</t>
  </si>
  <si>
    <t>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t>
  </si>
  <si>
    <t>Дотації з місцевих бюджетів іншим місцевим бюджетам</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</si>
  <si>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</si>
  <si>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Субвенції з місцевих бюджетів іншим місцевим бюджетам</t>
  </si>
  <si>
    <t>Субвенція з місцевого бюджету на здійснення переданих видатків у сфері освіти за рахунок коштів освітньої субвенції</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</si>
  <si>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</si>
  <si>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</si>
  <si>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Інші субвенції з місцевого бюджету</t>
  </si>
  <si>
    <t>Акцизний податок з вироблених в Україні підакцизних товарів (продукції) </t>
  </si>
  <si>
    <t>Акцизний податок з реалізації суб`єктами господарювання роздрібної торгівлі підакцизних товарів </t>
  </si>
  <si>
    <t>Місцеві податки </t>
  </si>
  <si>
    <t>Податок на майно </t>
  </si>
  <si>
    <t>Податок на нерухоме майно, відмінне від земельної ділянки, сплачений юридичними особами, які є власниками об`єктів житлової нерухомості </t>
  </si>
  <si>
    <t>Податок на нерухоме майно, відмінне від земельної ділянки, сплачений фізичними особами, які є власниками об`єктів житлової нерухомості </t>
  </si>
  <si>
    <t>Податок на нерухоме майно, відмінне від земельної ділянки, сплачений фізичними особами, які є власниками об`єктів нежитлової нерухомості </t>
  </si>
  <si>
    <t>Податок на нерухоме майно, відмінне від земельної ділянки, сплачений юридичними особами, які є власниками об`єктів нежитлової нерухомості </t>
  </si>
  <si>
    <t>Земельний податок з юридичних осіб </t>
  </si>
  <si>
    <t>Орендна плата з юридичних осіб </t>
  </si>
  <si>
    <t>Земельний податок з фізичних осіб </t>
  </si>
  <si>
    <t>Орендна плата з фізичних осіб </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</si>
  <si>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 </t>
  </si>
  <si>
    <t>Адміністративний збір за проведення державної реєстрації юридичних осіб, фізичних осіб - підприємців та громадських формувань</t>
  </si>
  <si>
    <t>Адміністративний збір за державну реєстрацію речових прав на нерухоме майно та їх обтяжень </t>
  </si>
  <si>
    <t>Субвенції з державного бюджету місцевим бюджетам</t>
  </si>
  <si>
    <t>Освітня субвенція з державного бюджету місцевим бюджетам </t>
  </si>
  <si>
    <t>Медична субвенція з державного бюджету місцевим бюджетам </t>
  </si>
  <si>
    <t>Субвенція з місцевого бюджету на здійснення переданих видатків у сфері охорони здоров`я за рахунок коштів медичної субвенції,</t>
  </si>
  <si>
    <t>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t>
  </si>
  <si>
    <t>2018 рік</t>
  </si>
  <si>
    <t>Уточнений план на рік</t>
  </si>
  <si>
    <t>Виконано</t>
  </si>
  <si>
    <t>Відхилення</t>
  </si>
  <si>
    <t>% виконання</t>
  </si>
  <si>
    <t xml:space="preserve"> 	
Кошти, що передаються (отримуються), як компенсація із загального фонду державного бюджету бюджетам місцевого самоврядування відповідно до вимог пункту 43 розділу VI "Прикінцеві та перехідні положення" Бюджетного кодексу України та постанови Кабінету Міністрів України від 08.02.2017 № 96 "Деякі питання зарахування частини акцизного податку з виробленого в Україні та ввезеного на митну територію України пального до бюджетів місцевого самоврядування"</t>
  </si>
  <si>
    <t>2018/2017, грн.</t>
  </si>
  <si>
    <t>2018/2017, %</t>
  </si>
  <si>
    <t>Всього без урахування трансфертів</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</si>
  <si>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двоокису вуглецю)</t>
  </si>
  <si>
    <t>Власні надходження бюджетних установ  </t>
  </si>
  <si>
    <t>Надходження коштів від відшкодування втрат сільськогосподарського і лісогосподарського виробництва  </t>
  </si>
  <si>
    <t>Надходження від плати за послуги, що надаються бюджетними установами згідно із законодавством </t>
  </si>
  <si>
    <t>Плата за послуги, що надаються бюджетними установами згідно з їх основною діяльністю </t>
  </si>
  <si>
    <t>Надходження коштів пайової участі у розвитку інфраструктури населеного пункту</t>
  </si>
  <si>
    <t>Плата за оренду майна бюджетних установ  </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</si>
  <si>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 </t>
  </si>
  <si>
    <t>Надходження бюджетних установ від реалізації в установленому порядку майна (крім нерухомого майна) </t>
  </si>
  <si>
    <t>Інші джерела власних надходжень бюджетних установ  </t>
  </si>
  <si>
    <t>Благодійні внески, гранти та дарунки </t>
  </si>
  <si>
    <t>Кошти, що отримують бюджетні установи від підприємств, організацій, фізичних осіб та від інших бюджетних установ для виконання цільових заходів, у тому числі заходів з відчуження для суспільних потреб земельних ділянок та розміщених на них інших об`єктів</t>
  </si>
  <si>
    <t>Субвенція з місцевого бюджету за рахунок залишку коштів освітньої субвенції, що утворився на початок бюджетного періоду</t>
  </si>
  <si>
    <t>Загальний фонд</t>
  </si>
  <si>
    <t>Спеціальний фонд</t>
  </si>
  <si>
    <t>Назва кодів бюджетної класифікації</t>
  </si>
  <si>
    <t>0100</t>
  </si>
  <si>
    <t>Державне управління</t>
  </si>
  <si>
    <t>2000</t>
  </si>
  <si>
    <t>Поточні видатки</t>
  </si>
  <si>
    <t>2100</t>
  </si>
  <si>
    <t>Оплата праці і нарахування на заробітну плату</t>
  </si>
  <si>
    <t>2110</t>
  </si>
  <si>
    <t>Оплата праці</t>
  </si>
  <si>
    <t>2111</t>
  </si>
  <si>
    <t>Заробітна плата</t>
  </si>
  <si>
    <t>2120</t>
  </si>
  <si>
    <t>Нарахування на оплату праці</t>
  </si>
  <si>
    <t>2200</t>
  </si>
  <si>
    <t>Використання товарів і послуг</t>
  </si>
  <si>
    <t>2210</t>
  </si>
  <si>
    <t>Предмети, матеріали, обладнання та інвентар</t>
  </si>
  <si>
    <t>2240</t>
  </si>
  <si>
    <t>Оплата послуг (крім комунальних)</t>
  </si>
  <si>
    <t>2250</t>
  </si>
  <si>
    <t>Видатки на відрядження</t>
  </si>
  <si>
    <t>2270</t>
  </si>
  <si>
    <t>Оплата комунальних послуг та енергоносіїв</t>
  </si>
  <si>
    <t>2271</t>
  </si>
  <si>
    <t>Оплата теплопостачання</t>
  </si>
  <si>
    <t>2272</t>
  </si>
  <si>
    <t>Оплата водопостачання та водовідведення</t>
  </si>
  <si>
    <t>2273</t>
  </si>
  <si>
    <t>Оплата електроенергії</t>
  </si>
  <si>
    <t>2274</t>
  </si>
  <si>
    <t>Оплата природного газу</t>
  </si>
  <si>
    <t>2280</t>
  </si>
  <si>
    <t>Дослідження і розробки, окремі заходи по реалізації державних (регіональних) програм</t>
  </si>
  <si>
    <t>2282</t>
  </si>
  <si>
    <t>Окремі заходи по реалізації державних (регіональних) програм, не віднесені до заходів розвитку</t>
  </si>
  <si>
    <t>2800</t>
  </si>
  <si>
    <t>Інші поточні видатки</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</si>
  <si>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</si>
  <si>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</si>
  <si>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0191</t>
  </si>
  <si>
    <t>Проведення місцевих виборів</t>
  </si>
  <si>
    <t>1000</t>
  </si>
  <si>
    <t>Освіта</t>
  </si>
  <si>
    <t>2220</t>
  </si>
  <si>
    <t>Медикаменти та перев`язувальні матеріали</t>
  </si>
  <si>
    <t>2230</t>
  </si>
  <si>
    <t>Продукти харчування</t>
  </si>
  <si>
    <t>2275</t>
  </si>
  <si>
    <t>Оплата інших енергоносіїв та інших комунальних послуг</t>
  </si>
  <si>
    <t>2700</t>
  </si>
  <si>
    <t>Соціальне забезпечення</t>
  </si>
  <si>
    <t>2730</t>
  </si>
  <si>
    <t>Інші виплати населенню</t>
  </si>
  <si>
    <t>1010</t>
  </si>
  <si>
    <t>Надання дошкільної освіти</t>
  </si>
  <si>
    <t>1020</t>
  </si>
  <si>
    <t>Надання загальної середньої освіти загальноосвітніми навчальними закладами ( в т. ч. школою-дитячим садком, інтернатом при школі), спеціалізованими школами, ліцеями, гімназіями, колегіумами</t>
  </si>
  <si>
    <t>1040</t>
  </si>
  <si>
    <t>Надання загальної середньої освіти загальноосвiтнiми школами-iнтернатами, загальноосвітніми санаторними школами-інтернатами</t>
  </si>
  <si>
    <t>1090</t>
  </si>
  <si>
    <t>Надання позашкільної освіти позашкільними закладами освіти, заходи із позашкільної роботи з дітьми</t>
  </si>
  <si>
    <t>1100</t>
  </si>
  <si>
    <t>Надання спеціальної освіти школами естетичного виховання (музичними, художніми, хореографічними, театральними, хоровими, мистецькими)</t>
  </si>
  <si>
    <t>1150</t>
  </si>
  <si>
    <t>Методичне забезпечення діяльності навчальних закладів</t>
  </si>
  <si>
    <t>1161</t>
  </si>
  <si>
    <t>Забезпечення діяльності інших закладів у сфері освіти</t>
  </si>
  <si>
    <t>1162</t>
  </si>
  <si>
    <t>Інші програми та заходи у сфері освіти</t>
  </si>
  <si>
    <t>Охорона здоров`я</t>
  </si>
  <si>
    <t>Оплата інших енергоносіїв</t>
  </si>
  <si>
    <t>2600</t>
  </si>
  <si>
    <t>Поточні трансферти</t>
  </si>
  <si>
    <t>2610</t>
  </si>
  <si>
    <t>Субсидії та поточні трансферти підприємствам (установам, організаціям)</t>
  </si>
  <si>
    <t>2710</t>
  </si>
  <si>
    <t>Виплата пенсій і допомоги</t>
  </si>
  <si>
    <t>Первинна медична допомога населенню, що надається центрами первинної медичної (медико-санітарної) допомоги</t>
  </si>
  <si>
    <t>2146</t>
  </si>
  <si>
    <t>Відшкодування вартості лікарських засобів для лікування окремих захворювань</t>
  </si>
  <si>
    <t>3000</t>
  </si>
  <si>
    <t>Соціальний захист та соціальне забезпечення</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</si>
  <si>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</si>
  <si>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</si>
  <si>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3192</t>
  </si>
  <si>
    <t>Надання фінансової підтримки громадським організаціям ветеранів і осіб з інвалідністю, діяльність яких має соціальну спрямованість</t>
  </si>
  <si>
    <t>3230</t>
  </si>
  <si>
    <t>Виплата державної соціальної допомоги на дітей-сиріт та дітей, позбавлених батьківського піклування, у дитячих будинках сімейного типу та прийомних сім`ях, грошового забезпечення батькам-вихователям і прийомним батькам за надання соціальних послуг у дитяч</t>
  </si>
  <si>
    <t>3242</t>
  </si>
  <si>
    <t>Інші заходи у сфері соціального захисту і соціального забезпечення</t>
  </si>
  <si>
    <t>4000</t>
  </si>
  <si>
    <t>Культура i мистецтво</t>
  </si>
  <si>
    <t>4030</t>
  </si>
  <si>
    <t>Забезпечення діяльності бібліотек</t>
  </si>
  <si>
    <t>4060</t>
  </si>
  <si>
    <t>Забезпечення діяльності палаців i будинків культури, клубів, центрів дозвілля та iнших клубних закладів</t>
  </si>
  <si>
    <t>4081</t>
  </si>
  <si>
    <t>Забезпечення діяльності інших закладів в галузі культури і мистецтва</t>
  </si>
  <si>
    <t>4082</t>
  </si>
  <si>
    <t>Інші заходи в галузі культури і мистецтва</t>
  </si>
  <si>
    <t>5000</t>
  </si>
  <si>
    <t>Фiзична культура i спорт</t>
  </si>
  <si>
    <t>5032</t>
  </si>
  <si>
    <t>Фінансова підтримка дитячо-юнацьких спортивних шкіл фізкультурно-спортивних товариств</t>
  </si>
  <si>
    <t>6000</t>
  </si>
  <si>
    <t>Житлово-комунальне господарство</t>
  </si>
  <si>
    <t>6011</t>
  </si>
  <si>
    <t>Експлуатація та технічне обслуговування житлового фонду</t>
  </si>
  <si>
    <t>6013</t>
  </si>
  <si>
    <t>Забезпечення діяльності водопровідно-каналізаційного господарства</t>
  </si>
  <si>
    <t>6114</t>
  </si>
  <si>
    <t>Забезпечення збору та вивезення сміття і відходів</t>
  </si>
  <si>
    <t>6017</t>
  </si>
  <si>
    <t>Інша діяльність, пов`язана з експлуатацією об`єктів житлово-комунального господарства</t>
  </si>
  <si>
    <t>6020</t>
  </si>
  <si>
    <t>Забезпечення функціонування підприємств, установ та організацій, що виробляють, виконують та/або надають житлово-комунальні послуги</t>
  </si>
  <si>
    <t>6030</t>
  </si>
  <si>
    <t>Організація благоустрою населених пунктів</t>
  </si>
  <si>
    <t>6040</t>
  </si>
  <si>
    <t>Заходи, пов`язані з поліпшенням питної води</t>
  </si>
  <si>
    <t>7000</t>
  </si>
  <si>
    <t>Економічна діяльність</t>
  </si>
  <si>
    <t>7130</t>
  </si>
  <si>
    <t>Здійснення заходів із землеустрою</t>
  </si>
  <si>
    <t>7461</t>
  </si>
  <si>
    <t>Утримання та розвиток автомобільних доріг та дорожньої інфраструктури за рахунок коштів місцевого бюджету</t>
  </si>
  <si>
    <t>7680</t>
  </si>
  <si>
    <t>Членські внески до асоціацій органів місцевого самоврядування</t>
  </si>
  <si>
    <t>7693</t>
  </si>
  <si>
    <t>Інші заходи, пов`язані з економічною діяльністю</t>
  </si>
  <si>
    <t>8000</t>
  </si>
  <si>
    <t>Інша діяльність</t>
  </si>
  <si>
    <t>8120</t>
  </si>
  <si>
    <t>Заходи з організації рятування на водах</t>
  </si>
  <si>
    <t>9000</t>
  </si>
  <si>
    <t>Міжбюджетні трансферти</t>
  </si>
  <si>
    <t>2620</t>
  </si>
  <si>
    <t>Поточні трансферти органам державного управління інших рівнів</t>
  </si>
  <si>
    <t>9110</t>
  </si>
  <si>
    <t>Реверсна дотація</t>
  </si>
  <si>
    <t>9410</t>
  </si>
  <si>
    <t>Субвенція з місцевого бюджету на здійснення переданих видатків у сфері охорони здоров`я за рахунок коштів медичної субвенції</t>
  </si>
  <si>
    <t>9710</t>
  </si>
  <si>
    <t>Субвенція з місцевого бюджету на утримання об`єктів спільного користування чи ліквідацію негативних наслідків діяльності об`єктів спільного користування</t>
  </si>
  <si>
    <t>9770</t>
  </si>
  <si>
    <t>9800</t>
  </si>
  <si>
    <t>Субвенція з місцевого бюджету державному бюджету на виконання програм соціально-економічного розвитку регіонів</t>
  </si>
  <si>
    <t>9150</t>
  </si>
  <si>
    <t>Інші дотації з місцевого бюджету</t>
  </si>
  <si>
    <t>Всього по бюджету</t>
  </si>
  <si>
    <t>Капітальні видатки</t>
  </si>
  <si>
    <t>3100</t>
  </si>
  <si>
    <t>Придбання основного капіталу</t>
  </si>
  <si>
    <t>3110</t>
  </si>
  <si>
    <t>Придбання обладнання і предметів довгострокового користування</t>
  </si>
  <si>
    <t>3130</t>
  </si>
  <si>
    <t>Капітальний ремонт</t>
  </si>
  <si>
    <t>3132</t>
  </si>
  <si>
    <t>Капітальний ремонт інших об`єктів</t>
  </si>
  <si>
    <t>3200</t>
  </si>
  <si>
    <t>Капітальні трансферти</t>
  </si>
  <si>
    <t>3210</t>
  </si>
  <si>
    <t>Капітальні трансферти підприємствам (установам, організаціям)</t>
  </si>
  <si>
    <t>3120</t>
  </si>
  <si>
    <t>Капітальне будівництво (придбання)</t>
  </si>
  <si>
    <t>3121</t>
  </si>
  <si>
    <t>Капітальне будівництво (придбання) житла</t>
  </si>
  <si>
    <t>6082</t>
  </si>
  <si>
    <t>Придбання житла для окремих категорій населення відповідно до законодавства</t>
  </si>
  <si>
    <t>Капітальне будівництво (придбання) інших об`єктів</t>
  </si>
  <si>
    <t>2281</t>
  </si>
  <si>
    <t>Дослідження і розробки, окремі заходи розвитку по реалізації державних (регіональних) програм</t>
  </si>
  <si>
    <t>3122</t>
  </si>
  <si>
    <t>Реконструкція та реставрація</t>
  </si>
  <si>
    <t>3142</t>
  </si>
  <si>
    <t>Реконструкція та реставрація інших об`єктів</t>
  </si>
  <si>
    <t>7310</t>
  </si>
  <si>
    <t>Будівництво об`єктів житлово-комунального господарства</t>
  </si>
  <si>
    <t>7321</t>
  </si>
  <si>
    <t>Будівництво освітніх установ та закладів</t>
  </si>
  <si>
    <t>7323</t>
  </si>
  <si>
    <t>Будівництво установ та закладів соціальної сфери</t>
  </si>
  <si>
    <t>7324</t>
  </si>
  <si>
    <t>Будівництво установ та закладів культури</t>
  </si>
  <si>
    <t>7325</t>
  </si>
  <si>
    <t>Будівництво споруд, установ та закладів фізичної культури і спорту</t>
  </si>
  <si>
    <t>7330</t>
  </si>
  <si>
    <t>Будівництво інших об`єктів соціальної та виробничої інфраструктури комунальної власності</t>
  </si>
  <si>
    <t>7350</t>
  </si>
  <si>
    <t>Розроблення схем планування та забудови територій (містобудівної документації)</t>
  </si>
  <si>
    <t>7362</t>
  </si>
  <si>
    <t>Виконання інвестиційних проектів в рамках формування інфраструктури об`єднаних територіальних громад</t>
  </si>
  <si>
    <t>хххххх</t>
  </si>
  <si>
    <t>Капітальні вкладення</t>
  </si>
  <si>
    <t>8340</t>
  </si>
  <si>
    <t>Природоохоронні заходи за рахунок цільових фондів</t>
  </si>
  <si>
    <t>3220</t>
  </si>
  <si>
    <t>Капітальні трансферти органам державного управління інших рівнів</t>
  </si>
  <si>
    <t>9740</t>
  </si>
  <si>
    <t>Субвенція з місцевого бюджету на здійснення природоохоронних заходів</t>
  </si>
  <si>
    <t>Внески до статутного капіталу суб`єктів господарювання</t>
  </si>
  <si>
    <t>7670</t>
  </si>
  <si>
    <t xml:space="preserve">Д О Х О Д И </t>
  </si>
  <si>
    <t xml:space="preserve">В И Д А Т К И </t>
  </si>
  <si>
    <t>Ф І Н А Н С У В А Н Н Я</t>
  </si>
  <si>
    <t>Дефіцит (-)/ Профіцит (+)</t>
  </si>
  <si>
    <t>Внутрішнє фінансування</t>
  </si>
  <si>
    <t>200000</t>
  </si>
  <si>
    <t>205000</t>
  </si>
  <si>
    <t>Фінансування за рахунок залишків коштів на рахунках бюджетних установ</t>
  </si>
  <si>
    <t>205100</t>
  </si>
  <si>
    <t>На початок періоду</t>
  </si>
  <si>
    <t>На кінець періоду</t>
  </si>
  <si>
    <t>205200</t>
  </si>
  <si>
    <t>206110</t>
  </si>
  <si>
    <t>Повернення бюджетних коштів з депозитів</t>
  </si>
  <si>
    <t>206210</t>
  </si>
  <si>
    <t>Розміщення бюджетних коштів на депозитах</t>
  </si>
  <si>
    <t>208000</t>
  </si>
  <si>
    <t>208100</t>
  </si>
  <si>
    <t>208200</t>
  </si>
  <si>
    <t>208340</t>
  </si>
  <si>
    <t>Фінансування за рахунок зміни залишків коштів бюджетів</t>
  </si>
  <si>
    <t>Інші розрахунки</t>
  </si>
  <si>
    <t>208400</t>
  </si>
  <si>
    <t>Кошти, що передаються із загального фонду до бюджету розвитку (спеціального фонду)</t>
  </si>
  <si>
    <t>600000</t>
  </si>
  <si>
    <t>Фінансування за активними операціями</t>
  </si>
  <si>
    <t>601110</t>
  </si>
  <si>
    <t>601210</t>
  </si>
  <si>
    <t>602000</t>
  </si>
  <si>
    <t>Зміни обсягів бюджетних коштів</t>
  </si>
  <si>
    <t>602100</t>
  </si>
  <si>
    <t>602200</t>
  </si>
  <si>
    <t>602304</t>
  </si>
  <si>
    <t>602400</t>
  </si>
  <si>
    <t>205340</t>
  </si>
  <si>
    <t xml:space="preserve">Р А З О М </t>
  </si>
  <si>
    <t>Коди</t>
  </si>
  <si>
    <t>Приріст (+,-)</t>
  </si>
  <si>
    <t>Додаток</t>
  </si>
  <si>
    <t>до рішення міської ради</t>
  </si>
  <si>
    <t>ЗВІТ</t>
  </si>
  <si>
    <t>про виконання міського бюджету за 2018 рік</t>
  </si>
  <si>
    <t>одиниці виміру - гривні</t>
  </si>
  <si>
    <t>Секретар ради</t>
  </si>
  <si>
    <t>О.М.Ярошенко</t>
  </si>
  <si>
    <t>від 25 лютого 2019 року №959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</si>
</sst>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_ ;[Red]\-#,##0.00\ "/>
    <numFmt numFmtId="165" formatCode="#0.0"/>
    <numFmt numFmtId="166" formatCode="#,##0_ ;[Red]\-#,##0\ "/>
    <numFmt numFmtId="167" formatCode="#,##0.0_ ;[Red]\-#,##0.0\ "/>
    <numFmt numFmtId="168" formatCode="0.0"/>
  </numFmts>
  <fonts count="8" x14ac:knownFonts="1">
    <font>
      <sz val="10"/>
      <color theme="1"/>
      <name val="Calibri"/>
      <family val="2"/>
      <charset val="204"/>
      <scheme val="minor"/>
    </font>
    <font>
      <b/>
      <sz val="10"/>
      <color theme="1"/>
      <name val="Calibri"/>
      <family val="2"/>
      <charset val="204"/>
      <scheme val="minor"/>
    </font>
    <font>
      <b/>
      <sz val="14"/>
      <color theme="1"/>
      <name val="Calibri"/>
      <family val="2"/>
      <charset val="204"/>
      <scheme val="minor"/>
    </font>
    <font>
      <b/>
      <sz val="9"/>
      <color indexed="81"/>
      <name val="Tahoma"/>
      <family val="2"/>
      <charset val="204"/>
    </font>
    <font>
      <sz val="9"/>
      <color indexed="81"/>
      <name val="Tahoma"/>
      <family val="2"/>
      <charset val="204"/>
    </font>
    <font>
      <b/>
      <u/>
      <sz val="10"/>
      <color theme="1"/>
      <name val="Calibri"/>
      <family val="2"/>
      <charset val="204"/>
      <scheme val="minor"/>
    </font>
    <font>
      <b/>
      <i/>
      <sz val="8"/>
      <color theme="1"/>
      <name val="Calibri"/>
      <family val="2"/>
      <charset val="204"/>
      <scheme val="minor"/>
    </font>
    <font>
      <sz val="14"/>
      <color theme="1"/>
      <name val="Calibri"/>
      <family val="2"/>
      <charset val="204"/>
      <scheme val="minor"/>
    </font>
  </fonts>
  <fills count="5">
    <fill>
      <patternFill patternType="none"/>
    </fill>
    <fill>
      <patternFill patternType="gray125"/>
    </fill>
    <fill>
      <patternFill patternType="solid">
        <fgColor theme="7" tint="0.59999389629810485"/>
        <bgColor indexed="64"/>
      </patternFill>
    </fill>
    <fill>
      <patternFill patternType="solid">
        <fgColor indexed="41"/>
        <bgColor indexed="64"/>
      </patternFill>
    </fill>
    <fill>
      <patternFill patternType="solid">
        <fgColor theme="8"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8">
    <xf numFmtId="0" fontId="0" fillId="0" borderId="0" xfId="0"/>
    <xf numFmtId="0" fontId="1" fillId="0" borderId="0" xfId="0" applyFont="1"/>
    <xf numFmtId="0" fontId="1" fillId="0" borderId="0" xfId="0" applyFont="1" applyAlignment="1">
      <alignment horizontal="center" vertical="center" wrapText="1"/>
    </xf>
    <xf numFmtId="0" fontId="1" fillId="0" borderId="0" xfId="0" applyFont="1" applyAlignment="1"/>
    <xf numFmtId="0" fontId="2" fillId="0" borderId="0" xfId="0" applyFont="1" applyAlignment="1"/>
    <xf numFmtId="164" fontId="0" fillId="0" borderId="0" xfId="0" applyNumberFormat="1"/>
    <xf numFmtId="164" fontId="1" fillId="0" borderId="0" xfId="0" applyNumberFormat="1" applyFont="1" applyAlignment="1"/>
    <xf numFmtId="0" fontId="1" fillId="0" borderId="0" xfId="0" applyFont="1" applyAlignment="1"/>
    <xf numFmtId="0" fontId="0" fillId="0" borderId="0" xfId="0"/>
    <xf numFmtId="164" fontId="1" fillId="0" borderId="1" xfId="0" applyNumberFormat="1" applyFont="1" applyBorder="1" applyAlignment="1">
      <alignment horizontal="center" vertical="center" wrapText="1"/>
    </xf>
    <xf numFmtId="165" fontId="0" fillId="0" borderId="1" xfId="0" applyNumberFormat="1" applyBorder="1"/>
    <xf numFmtId="166" fontId="0" fillId="0" borderId="0" xfId="0" applyNumberFormat="1"/>
    <xf numFmtId="167" fontId="0" fillId="0" borderId="0" xfId="0" applyNumberFormat="1"/>
    <xf numFmtId="166" fontId="1" fillId="0" borderId="1" xfId="0" applyNumberFormat="1" applyFont="1" applyBorder="1" applyAlignment="1">
      <alignment horizontal="center" vertical="center" wrapText="1"/>
    </xf>
    <xf numFmtId="167" fontId="0" fillId="0" borderId="1" xfId="0" applyNumberFormat="1" applyBorder="1"/>
    <xf numFmtId="167" fontId="0" fillId="2" borderId="1" xfId="0" applyNumberFormat="1" applyFill="1" applyBorder="1"/>
    <xf numFmtId="167" fontId="1" fillId="2" borderId="1" xfId="0" applyNumberFormat="1" applyFont="1" applyFill="1" applyBorder="1" applyAlignment="1">
      <alignment horizontal="center" vertical="center" wrapText="1"/>
    </xf>
    <xf numFmtId="166" fontId="1" fillId="0" borderId="1" xfId="0" applyNumberFormat="1" applyFont="1" applyBorder="1"/>
    <xf numFmtId="167" fontId="1" fillId="2" borderId="1" xfId="0" applyNumberFormat="1" applyFont="1" applyFill="1" applyBorder="1"/>
    <xf numFmtId="167" fontId="1" fillId="0" borderId="1" xfId="0" applyNumberFormat="1" applyFont="1" applyBorder="1"/>
    <xf numFmtId="0" fontId="0" fillId="0" borderId="0" xfId="0"/>
    <xf numFmtId="0" fontId="1" fillId="0" borderId="0" xfId="0" applyFont="1" applyAlignment="1">
      <alignment horizontal="center"/>
    </xf>
    <xf numFmtId="0" fontId="0" fillId="0" borderId="1" xfId="0" applyBorder="1"/>
    <xf numFmtId="166" fontId="0" fillId="0" borderId="1" xfId="0" applyNumberFormat="1" applyBorder="1"/>
    <xf numFmtId="3" fontId="0" fillId="0" borderId="1" xfId="0" applyNumberFormat="1" applyBorder="1"/>
    <xf numFmtId="0" fontId="1" fillId="0" borderId="1" xfId="0" applyFont="1" applyBorder="1" applyAlignment="1">
      <alignment horizontal="center" vertical="center" wrapText="1"/>
    </xf>
    <xf numFmtId="0" fontId="1" fillId="0" borderId="1" xfId="0" quotePrefix="1" applyFont="1" applyBorder="1"/>
    <xf numFmtId="0" fontId="0" fillId="3" borderId="1" xfId="0" quotePrefix="1" applyFill="1" applyBorder="1"/>
    <xf numFmtId="0" fontId="0" fillId="0" borderId="1" xfId="0" quotePrefix="1" applyBorder="1"/>
    <xf numFmtId="166" fontId="0" fillId="0" borderId="1" xfId="0" applyNumberFormat="1" applyFill="1" applyBorder="1"/>
    <xf numFmtId="0" fontId="1" fillId="4" borderId="1" xfId="0" quotePrefix="1" applyFont="1" applyFill="1" applyBorder="1"/>
    <xf numFmtId="0" fontId="1" fillId="4" borderId="1" xfId="0" applyFont="1" applyFill="1" applyBorder="1"/>
    <xf numFmtId="166" fontId="1" fillId="4" borderId="1" xfId="0" applyNumberFormat="1" applyFont="1" applyFill="1" applyBorder="1"/>
    <xf numFmtId="167" fontId="1" fillId="4" borderId="1" xfId="0" applyNumberFormat="1" applyFont="1" applyFill="1" applyBorder="1"/>
    <xf numFmtId="0" fontId="0" fillId="4" borderId="1" xfId="0" quotePrefix="1" applyFill="1" applyBorder="1"/>
    <xf numFmtId="166" fontId="0" fillId="4" borderId="1" xfId="0" applyNumberFormat="1" applyFill="1" applyBorder="1"/>
    <xf numFmtId="167" fontId="0" fillId="0" borderId="1" xfId="0" applyNumberFormat="1" applyFill="1" applyBorder="1"/>
    <xf numFmtId="166" fontId="0" fillId="0" borderId="1" xfId="0" applyNumberFormat="1" applyFont="1" applyBorder="1"/>
    <xf numFmtId="0" fontId="0" fillId="0" borderId="1" xfId="0" quotePrefix="1" applyFont="1" applyBorder="1"/>
    <xf numFmtId="167" fontId="0" fillId="0" borderId="1" xfId="0" applyNumberFormat="1" applyFont="1" applyBorder="1"/>
    <xf numFmtId="167" fontId="0" fillId="2" borderId="1" xfId="0" applyNumberFormat="1" applyFont="1" applyFill="1" applyBorder="1"/>
    <xf numFmtId="0" fontId="0" fillId="0" borderId="0" xfId="0" applyFont="1"/>
    <xf numFmtId="167" fontId="0" fillId="4" borderId="1" xfId="0" applyNumberFormat="1" applyFill="1" applyBorder="1"/>
    <xf numFmtId="0" fontId="0" fillId="4" borderId="1" xfId="0" quotePrefix="1" applyFont="1" applyFill="1" applyBorder="1"/>
    <xf numFmtId="166" fontId="0" fillId="4" borderId="1" xfId="0" applyNumberFormat="1" applyFont="1" applyFill="1" applyBorder="1"/>
    <xf numFmtId="167" fontId="0" fillId="4" borderId="1" xfId="0" applyNumberFormat="1" applyFont="1" applyFill="1" applyBorder="1"/>
    <xf numFmtId="0" fontId="6" fillId="0" borderId="1" xfId="0" applyFont="1" applyBorder="1" applyAlignment="1">
      <alignment horizontal="center" vertical="center" wrapText="1"/>
    </xf>
    <xf numFmtId="166" fontId="6" fillId="0" borderId="1" xfId="0" applyNumberFormat="1" applyFont="1" applyBorder="1" applyAlignment="1">
      <alignment horizontal="center" vertical="center" wrapText="1"/>
    </xf>
    <xf numFmtId="166" fontId="6" fillId="2" borderId="1" xfId="0" applyNumberFormat="1" applyFont="1" applyFill="1" applyBorder="1" applyAlignment="1">
      <alignment horizontal="center" vertical="center" wrapText="1"/>
    </xf>
    <xf numFmtId="0" fontId="6" fillId="0" borderId="1" xfId="0" applyFont="1" applyBorder="1" applyAlignment="1">
      <alignment horizontal="center" vertical="center"/>
    </xf>
    <xf numFmtId="0" fontId="6" fillId="0" borderId="0" xfId="0" applyFont="1" applyAlignment="1">
      <alignment horizontal="center" vertical="center" wrapText="1"/>
    </xf>
    <xf numFmtId="166" fontId="1" fillId="0" borderId="1" xfId="0" quotePrefix="1" applyNumberFormat="1" applyFont="1" applyBorder="1"/>
    <xf numFmtId="166" fontId="0" fillId="0" borderId="1" xfId="0" quotePrefix="1" applyNumberFormat="1" applyBorder="1"/>
    <xf numFmtId="0" fontId="1" fillId="4" borderId="1" xfId="0" applyFont="1" applyFill="1" applyBorder="1" applyAlignment="1"/>
    <xf numFmtId="165" fontId="1" fillId="4" borderId="1" xfId="0" applyNumberFormat="1" applyFont="1" applyFill="1" applyBorder="1"/>
    <xf numFmtId="0" fontId="6"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168" fontId="0" fillId="0" borderId="1" xfId="0" applyNumberFormat="1" applyBorder="1"/>
    <xf numFmtId="168" fontId="0" fillId="2" borderId="1" xfId="0" applyNumberFormat="1" applyFill="1" applyBorder="1"/>
    <xf numFmtId="3" fontId="1" fillId="0" borderId="1" xfId="0" applyNumberFormat="1" applyFont="1" applyBorder="1"/>
    <xf numFmtId="168" fontId="1" fillId="0" borderId="1" xfId="0" applyNumberFormat="1" applyFont="1" applyBorder="1"/>
    <xf numFmtId="168" fontId="1" fillId="2" borderId="1" xfId="0" applyNumberFormat="1" applyFont="1" applyFill="1" applyBorder="1"/>
    <xf numFmtId="3" fontId="0" fillId="0" borderId="1" xfId="0" applyNumberFormat="1" applyFont="1" applyBorder="1"/>
    <xf numFmtId="168" fontId="0" fillId="0" borderId="1" xfId="0" applyNumberFormat="1" applyFont="1" applyBorder="1"/>
    <xf numFmtId="168" fontId="0" fillId="2" borderId="1" xfId="0" applyNumberFormat="1" applyFont="1" applyFill="1" applyBorder="1"/>
    <xf numFmtId="0" fontId="0" fillId="0" borderId="1" xfId="0" applyBorder="1" applyAlignment="1">
      <alignment wrapText="1"/>
    </xf>
    <xf numFmtId="166" fontId="0" fillId="4" borderId="1" xfId="0" applyNumberFormat="1" applyFill="1" applyBorder="1" applyAlignment="1">
      <alignment wrapText="1"/>
    </xf>
    <xf numFmtId="166" fontId="1" fillId="0" borderId="1" xfId="0" applyNumberFormat="1" applyFont="1" applyBorder="1" applyAlignment="1">
      <alignment wrapText="1"/>
    </xf>
    <xf numFmtId="166" fontId="0" fillId="0" borderId="1" xfId="0" applyNumberFormat="1" applyBorder="1" applyAlignment="1">
      <alignment wrapText="1"/>
    </xf>
    <xf numFmtId="0" fontId="1" fillId="4" borderId="1" xfId="0" applyFont="1" applyFill="1" applyBorder="1" applyAlignment="1">
      <alignment wrapText="1"/>
    </xf>
    <xf numFmtId="0" fontId="1" fillId="0" borderId="1" xfId="0" applyFont="1" applyBorder="1" applyAlignment="1">
      <alignment wrapText="1"/>
    </xf>
    <xf numFmtId="0" fontId="0" fillId="4" borderId="1" xfId="0" applyFill="1" applyBorder="1" applyAlignment="1">
      <alignment wrapText="1"/>
    </xf>
    <xf numFmtId="0" fontId="0" fillId="3" borderId="1" xfId="0" applyFill="1" applyBorder="1" applyAlignment="1">
      <alignment wrapText="1"/>
    </xf>
    <xf numFmtId="0" fontId="0" fillId="4" borderId="1" xfId="0" applyFont="1" applyFill="1" applyBorder="1" applyAlignment="1">
      <alignment wrapText="1"/>
    </xf>
    <xf numFmtId="0" fontId="0" fillId="0" borderId="1" xfId="0" applyFont="1" applyBorder="1" applyAlignment="1">
      <alignment wrapText="1"/>
    </xf>
    <xf numFmtId="0" fontId="1" fillId="0" borderId="0" xfId="0" applyFont="1" applyAlignment="1">
      <alignment wrapText="1"/>
    </xf>
    <xf numFmtId="0" fontId="1" fillId="0" borderId="1" xfId="0" applyFont="1" applyBorder="1" applyAlignment="1">
      <alignment horizontal="center" wrapText="1"/>
    </xf>
    <xf numFmtId="0" fontId="2" fillId="0" borderId="0" xfId="0" applyFont="1" applyAlignment="1">
      <alignment horizontal="center"/>
    </xf>
    <xf numFmtId="164" fontId="2" fillId="0" borderId="0" xfId="0" applyNumberFormat="1" applyFont="1" applyAlignment="1">
      <alignment horizontal="center"/>
    </xf>
    <xf numFmtId="166" fontId="7" fillId="0" borderId="0" xfId="0" applyNumberFormat="1" applyFont="1"/>
    <xf numFmtId="167" fontId="7" fillId="0" borderId="0" xfId="0" applyNumberFormat="1" applyFont="1"/>
    <xf numFmtId="0" fontId="7" fillId="0" borderId="0" xfId="0" applyFont="1"/>
    <xf numFmtId="167" fontId="7" fillId="0" borderId="0" xfId="0" applyNumberFormat="1" applyFont="1" applyAlignment="1">
      <alignment horizontal="center"/>
    </xf>
    <xf numFmtId="167" fontId="2" fillId="0" borderId="0" xfId="0" applyNumberFormat="1" applyFont="1" applyAlignment="1">
      <alignment horizontal="center"/>
    </xf>
    <xf numFmtId="164" fontId="7" fillId="0" borderId="0" xfId="0" applyNumberFormat="1" applyFont="1"/>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166" fontId="5" fillId="0" borderId="2" xfId="0" applyNumberFormat="1" applyFont="1" applyBorder="1" applyAlignment="1">
      <alignment horizontal="center"/>
    </xf>
    <xf numFmtId="166" fontId="5" fillId="0" borderId="3" xfId="0" applyNumberFormat="1" applyFont="1" applyBorder="1" applyAlignment="1">
      <alignment horizontal="center"/>
    </xf>
    <xf numFmtId="166" fontId="5" fillId="0" borderId="4" xfId="0" applyNumberFormat="1"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wrapText="1"/>
    </xf>
    <xf numFmtId="0" fontId="1" fillId="0" borderId="1" xfId="0" applyFont="1" applyBorder="1" applyAlignment="1">
      <alignment horizontal="center" vertical="center" wrapText="1"/>
    </xf>
    <xf numFmtId="164" fontId="1" fillId="0" borderId="1" xfId="0" applyNumberFormat="1" applyFont="1" applyBorder="1" applyAlignment="1">
      <alignment horizont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99135-0FB0-497F-90EB-E986AFFCA930}">
  <dimension ref="A1:W847"/>
  <sheetViews>
    <sheetView tabSelected="1" view="pageBreakPreview" zoomScale="85" zoomScaleNormal="100" zoomScaleSheetLayoutView="85" workbookViewId="0">
      <pane xSplit="2" ySplit="9" topLeftCell="C834" activePane="bottomRight" state="frozen"/>
      <selection pane="topRight" activeCell="C1" sqref="C1"/>
      <selection pane="bottomLeft" activeCell="A6" sqref="A6"/>
      <selection pane="bottomRight" activeCell="R4" sqref="R4"/>
    </sheetView>
  </sheetViews>
  <sheetFormatPr defaultRowHeight="12.75" x14ac:dyDescent="0.2"/>
  <cols>
    <col min="1" max="1" width="9.140625" customWidth="1"/>
    <col min="2" max="2" width="35.140625" customWidth="1"/>
    <col min="3" max="3" width="12.5703125" style="5" customWidth="1"/>
    <col min="4" max="4" width="11.140625" customWidth="1"/>
    <col min="5" max="5" width="11.42578125" customWidth="1"/>
    <col min="6" max="6" width="10.85546875" customWidth="1"/>
    <col min="7" max="7" width="8" customWidth="1"/>
    <col min="8" max="8" width="14.85546875" style="11" customWidth="1"/>
    <col min="9" max="9" width="10.42578125" style="12" customWidth="1"/>
    <col min="10" max="10" width="11.42578125" style="20" customWidth="1"/>
    <col min="11" max="11" width="12" style="20" customWidth="1"/>
    <col min="12" max="12" width="11.85546875" style="20" customWidth="1"/>
    <col min="13" max="13" width="10.85546875" style="20" customWidth="1"/>
    <col min="14" max="14" width="7.5703125" style="20" customWidth="1"/>
    <col min="15" max="15" width="11.42578125" style="20" customWidth="1"/>
    <col min="16" max="16" width="10.42578125" style="20" customWidth="1"/>
    <col min="17" max="17" width="11.7109375" customWidth="1"/>
    <col min="18" max="18" width="11.5703125" customWidth="1"/>
    <col min="19" max="19" width="12" customWidth="1"/>
    <col min="20" max="20" width="11.42578125" style="11" customWidth="1"/>
    <col min="21" max="21" width="9.85546875" customWidth="1"/>
    <col min="22" max="22" width="11.85546875" style="11" customWidth="1"/>
    <col min="23" max="23" width="10.42578125" customWidth="1"/>
  </cols>
  <sheetData>
    <row r="1" spans="1:23" s="81" customFormat="1" ht="18.75" x14ac:dyDescent="0.3">
      <c r="A1" s="77"/>
      <c r="B1" s="77"/>
      <c r="C1" s="78"/>
      <c r="D1" s="77"/>
      <c r="E1" s="77"/>
      <c r="F1" s="77"/>
      <c r="G1" s="77"/>
      <c r="H1" s="79"/>
      <c r="I1" s="80"/>
      <c r="R1" s="81" t="s">
        <v>346</v>
      </c>
      <c r="T1" s="79"/>
      <c r="V1" s="79"/>
    </row>
    <row r="2" spans="1:23" s="81" customFormat="1" ht="18.75" x14ac:dyDescent="0.3">
      <c r="A2" s="77"/>
      <c r="B2" s="77"/>
      <c r="C2" s="78"/>
      <c r="D2" s="77"/>
      <c r="E2" s="77"/>
      <c r="F2" s="77"/>
      <c r="G2" s="77"/>
      <c r="H2" s="79"/>
      <c r="I2" s="80"/>
      <c r="R2" s="81" t="s">
        <v>347</v>
      </c>
      <c r="T2" s="79"/>
      <c r="V2" s="79"/>
    </row>
    <row r="3" spans="1:23" s="81" customFormat="1" ht="18.75" x14ac:dyDescent="0.3">
      <c r="A3" s="77"/>
      <c r="B3" s="77"/>
      <c r="C3" s="78"/>
      <c r="D3" s="77"/>
      <c r="E3" s="77"/>
      <c r="F3" s="77"/>
      <c r="G3" s="77"/>
      <c r="H3" s="79"/>
      <c r="I3" s="80"/>
      <c r="R3" s="81" t="s">
        <v>353</v>
      </c>
      <c r="T3" s="79"/>
      <c r="V3" s="79"/>
    </row>
    <row r="4" spans="1:23" s="81" customFormat="1" ht="18.75" x14ac:dyDescent="0.3">
      <c r="A4" s="77"/>
      <c r="B4" s="77"/>
      <c r="C4" s="78"/>
      <c r="D4" s="77"/>
      <c r="E4" s="77"/>
      <c r="F4" s="77"/>
      <c r="G4" s="77"/>
      <c r="H4" s="79"/>
      <c r="I4" s="83" t="s">
        <v>348</v>
      </c>
      <c r="T4" s="79"/>
      <c r="V4" s="79"/>
    </row>
    <row r="5" spans="1:23" s="81" customFormat="1" ht="18.75" x14ac:dyDescent="0.3">
      <c r="A5" s="77"/>
      <c r="B5" s="77"/>
      <c r="C5" s="78"/>
      <c r="D5" s="77"/>
      <c r="E5" s="77"/>
      <c r="F5" s="77"/>
      <c r="G5" s="77"/>
      <c r="H5" s="79"/>
      <c r="I5" s="82" t="s">
        <v>349</v>
      </c>
      <c r="T5" s="79"/>
      <c r="V5" s="79"/>
    </row>
    <row r="6" spans="1:23" ht="18.75" x14ac:dyDescent="0.3">
      <c r="A6" s="4"/>
      <c r="B6" s="3"/>
      <c r="C6" s="6"/>
      <c r="D6" s="7"/>
      <c r="E6" s="7"/>
      <c r="F6" s="7"/>
      <c r="G6" s="7"/>
      <c r="J6" s="21"/>
      <c r="K6" s="21"/>
      <c r="L6" s="21"/>
      <c r="M6" s="21"/>
      <c r="N6" s="21"/>
      <c r="O6" s="21"/>
      <c r="V6" s="11" t="s">
        <v>350</v>
      </c>
    </row>
    <row r="7" spans="1:23" s="75" customFormat="1" x14ac:dyDescent="0.2">
      <c r="A7" s="96" t="s">
        <v>344</v>
      </c>
      <c r="B7" s="96" t="s">
        <v>106</v>
      </c>
      <c r="C7" s="97" t="s">
        <v>104</v>
      </c>
      <c r="D7" s="97"/>
      <c r="E7" s="97"/>
      <c r="F7" s="97"/>
      <c r="G7" s="97"/>
      <c r="H7" s="97"/>
      <c r="I7" s="97"/>
      <c r="J7" s="95" t="s">
        <v>105</v>
      </c>
      <c r="K7" s="95"/>
      <c r="L7" s="95"/>
      <c r="M7" s="95"/>
      <c r="N7" s="95"/>
      <c r="O7" s="95"/>
      <c r="P7" s="95"/>
      <c r="Q7" s="85" t="s">
        <v>343</v>
      </c>
      <c r="R7" s="86"/>
      <c r="S7" s="86"/>
      <c r="T7" s="86"/>
      <c r="U7" s="86"/>
      <c r="V7" s="86"/>
      <c r="W7" s="87"/>
    </row>
    <row r="8" spans="1:23" s="2" customFormat="1" ht="12.75" customHeight="1" x14ac:dyDescent="0.2">
      <c r="A8" s="96"/>
      <c r="B8" s="96"/>
      <c r="C8" s="9" t="s">
        <v>39</v>
      </c>
      <c r="D8" s="96" t="s">
        <v>82</v>
      </c>
      <c r="E8" s="96"/>
      <c r="F8" s="96"/>
      <c r="G8" s="96"/>
      <c r="H8" s="96" t="s">
        <v>345</v>
      </c>
      <c r="I8" s="96"/>
      <c r="J8" s="76" t="s">
        <v>39</v>
      </c>
      <c r="K8" s="95" t="s">
        <v>82</v>
      </c>
      <c r="L8" s="95"/>
      <c r="M8" s="95"/>
      <c r="N8" s="95"/>
      <c r="O8" s="96" t="s">
        <v>345</v>
      </c>
      <c r="P8" s="96"/>
      <c r="Q8" s="76" t="s">
        <v>39</v>
      </c>
      <c r="R8" s="95" t="s">
        <v>82</v>
      </c>
      <c r="S8" s="95"/>
      <c r="T8" s="95"/>
      <c r="U8" s="95"/>
      <c r="V8" s="96" t="s">
        <v>345</v>
      </c>
      <c r="W8" s="96"/>
    </row>
    <row r="9" spans="1:23" s="2" customFormat="1" ht="28.5" customHeight="1" x14ac:dyDescent="0.2">
      <c r="A9" s="96"/>
      <c r="B9" s="96"/>
      <c r="C9" s="9" t="s">
        <v>84</v>
      </c>
      <c r="D9" s="25" t="s">
        <v>83</v>
      </c>
      <c r="E9" s="25" t="s">
        <v>84</v>
      </c>
      <c r="F9" s="25" t="s">
        <v>85</v>
      </c>
      <c r="G9" s="25" t="s">
        <v>86</v>
      </c>
      <c r="H9" s="13" t="s">
        <v>88</v>
      </c>
      <c r="I9" s="16" t="s">
        <v>89</v>
      </c>
      <c r="J9" s="25" t="s">
        <v>84</v>
      </c>
      <c r="K9" s="25" t="s">
        <v>83</v>
      </c>
      <c r="L9" s="25" t="s">
        <v>84</v>
      </c>
      <c r="M9" s="25" t="s">
        <v>85</v>
      </c>
      <c r="N9" s="25" t="s">
        <v>86</v>
      </c>
      <c r="O9" s="13" t="s">
        <v>88</v>
      </c>
      <c r="P9" s="16" t="s">
        <v>89</v>
      </c>
      <c r="Q9" s="25" t="s">
        <v>84</v>
      </c>
      <c r="R9" s="25" t="s">
        <v>83</v>
      </c>
      <c r="S9" s="25" t="s">
        <v>84</v>
      </c>
      <c r="T9" s="13" t="s">
        <v>85</v>
      </c>
      <c r="U9" s="25" t="s">
        <v>86</v>
      </c>
      <c r="V9" s="13" t="s">
        <v>88</v>
      </c>
      <c r="W9" s="16" t="s">
        <v>89</v>
      </c>
    </row>
    <row r="10" spans="1:23" s="50" customFormat="1" ht="11.25" x14ac:dyDescent="0.2">
      <c r="A10" s="46">
        <v>1</v>
      </c>
      <c r="B10" s="46">
        <v>2</v>
      </c>
      <c r="C10" s="47">
        <v>3</v>
      </c>
      <c r="D10" s="46">
        <v>4</v>
      </c>
      <c r="E10" s="46">
        <v>5</v>
      </c>
      <c r="F10" s="46">
        <v>6</v>
      </c>
      <c r="G10" s="46">
        <v>7</v>
      </c>
      <c r="H10" s="47">
        <v>8</v>
      </c>
      <c r="I10" s="48">
        <v>9</v>
      </c>
      <c r="J10" s="49">
        <v>10</v>
      </c>
      <c r="K10" s="46">
        <v>11</v>
      </c>
      <c r="L10" s="49">
        <v>12</v>
      </c>
      <c r="M10" s="49">
        <v>13</v>
      </c>
      <c r="N10" s="49">
        <v>14</v>
      </c>
      <c r="O10" s="47">
        <v>15</v>
      </c>
      <c r="P10" s="48">
        <v>16</v>
      </c>
      <c r="Q10" s="46">
        <v>17</v>
      </c>
      <c r="R10" s="46">
        <v>18</v>
      </c>
      <c r="S10" s="46">
        <v>19</v>
      </c>
      <c r="T10" s="47">
        <v>20</v>
      </c>
      <c r="U10" s="46">
        <v>21</v>
      </c>
      <c r="V10" s="47">
        <v>22</v>
      </c>
      <c r="W10" s="55">
        <v>23</v>
      </c>
    </row>
    <row r="11" spans="1:23" s="2" customFormat="1" x14ac:dyDescent="0.2">
      <c r="A11" s="94" t="s">
        <v>308</v>
      </c>
      <c r="B11" s="94"/>
      <c r="C11" s="94"/>
      <c r="D11" s="94"/>
      <c r="E11" s="94"/>
      <c r="F11" s="94"/>
      <c r="G11" s="94"/>
      <c r="H11" s="94"/>
      <c r="I11" s="94"/>
      <c r="J11" s="94"/>
      <c r="K11" s="94"/>
      <c r="L11" s="94"/>
      <c r="M11" s="94"/>
      <c r="N11" s="94"/>
      <c r="O11" s="94"/>
      <c r="P11" s="94"/>
      <c r="Q11" s="25"/>
      <c r="R11" s="25"/>
      <c r="S11" s="25"/>
      <c r="T11" s="13"/>
      <c r="U11" s="25"/>
      <c r="V11" s="13"/>
      <c r="W11" s="56"/>
    </row>
    <row r="12" spans="1:23" x14ac:dyDescent="0.2">
      <c r="A12" s="22">
        <v>10000000</v>
      </c>
      <c r="B12" s="65" t="s">
        <v>0</v>
      </c>
      <c r="C12" s="23">
        <v>54198561.279999979</v>
      </c>
      <c r="D12" s="23">
        <v>59165455</v>
      </c>
      <c r="E12" s="23">
        <v>61122436.43999999</v>
      </c>
      <c r="F12" s="23">
        <f>E12-D12</f>
        <v>1956981.4399999902</v>
      </c>
      <c r="G12" s="10">
        <f>IF(D12=0,0,E12/D12*100)</f>
        <v>103.30764200156999</v>
      </c>
      <c r="H12" s="23">
        <f t="shared" ref="H12:H43" si="0">E12-C12</f>
        <v>6923875.1600000113</v>
      </c>
      <c r="I12" s="15">
        <f t="shared" ref="I12:I43" si="1">IF(C12=0,0,E12/C12*100-100)</f>
        <v>12.775016525309525</v>
      </c>
      <c r="J12" s="23">
        <v>34985074.770000003</v>
      </c>
      <c r="K12" s="23">
        <v>9117800</v>
      </c>
      <c r="L12" s="23">
        <v>12847874.07</v>
      </c>
      <c r="M12" s="23">
        <f>L12-K12</f>
        <v>3730074.0700000003</v>
      </c>
      <c r="N12" s="10">
        <f>IF(K12=0,0,L12/K12*100)</f>
        <v>140.90980357103689</v>
      </c>
      <c r="O12" s="23">
        <f>L12-J12</f>
        <v>-22137200.700000003</v>
      </c>
      <c r="P12" s="15">
        <f>IF(J12=0,0,L12/J12*100-100)</f>
        <v>-63.276128021835298</v>
      </c>
      <c r="Q12" s="24">
        <f>J12+C12</f>
        <v>89183636.049999982</v>
      </c>
      <c r="R12" s="24">
        <f t="shared" ref="R12:S12" si="2">K12+D12</f>
        <v>68283255</v>
      </c>
      <c r="S12" s="24">
        <f t="shared" si="2"/>
        <v>73970310.50999999</v>
      </c>
      <c r="T12" s="24">
        <f>S12-R12</f>
        <v>5687055.5099999905</v>
      </c>
      <c r="U12" s="57">
        <f>IF(R12=0,0,S12/R12*100)</f>
        <v>108.32862392104769</v>
      </c>
      <c r="V12" s="23">
        <f>S12-Q12</f>
        <v>-15213325.539999992</v>
      </c>
      <c r="W12" s="58">
        <f>IF(Q12=0,0,S12/Q12*100-100)</f>
        <v>-17.058427099194276</v>
      </c>
    </row>
    <row r="13" spans="1:23" ht="38.25" x14ac:dyDescent="0.2">
      <c r="A13" s="22">
        <v>11000000</v>
      </c>
      <c r="B13" s="65" t="s">
        <v>1</v>
      </c>
      <c r="C13" s="23">
        <v>38095705.939999998</v>
      </c>
      <c r="D13" s="23">
        <v>42525600</v>
      </c>
      <c r="E13" s="23">
        <v>43550148.850000009</v>
      </c>
      <c r="F13" s="23">
        <f t="shared" ref="F13:F105" si="3">E13-D13</f>
        <v>1024548.8500000089</v>
      </c>
      <c r="G13" s="10">
        <f t="shared" ref="G13:G105" si="4">IF(D13=0,0,E13/D13*100)</f>
        <v>102.40925195646859</v>
      </c>
      <c r="H13" s="23">
        <f t="shared" si="0"/>
        <v>5454442.9100000113</v>
      </c>
      <c r="I13" s="15">
        <f t="shared" si="1"/>
        <v>14.317736803698168</v>
      </c>
      <c r="J13" s="23">
        <v>0</v>
      </c>
      <c r="K13" s="23">
        <v>0</v>
      </c>
      <c r="L13" s="23">
        <v>0</v>
      </c>
      <c r="M13" s="23">
        <f t="shared" ref="M13:M51" si="5">L13-K13</f>
        <v>0</v>
      </c>
      <c r="N13" s="10">
        <f t="shared" ref="N13:N51" si="6">IF(K13=0,0,L13/K13*100)</f>
        <v>0</v>
      </c>
      <c r="O13" s="23">
        <f t="shared" ref="O13:O107" si="7">L13-J13</f>
        <v>0</v>
      </c>
      <c r="P13" s="15">
        <f t="shared" ref="P13:P107" si="8">IF(J13=0,0,L13/J13*100-100)</f>
        <v>0</v>
      </c>
      <c r="Q13" s="24">
        <f t="shared" ref="Q13:Q76" si="9">J13+C13</f>
        <v>38095705.939999998</v>
      </c>
      <c r="R13" s="24">
        <f t="shared" ref="R13:R76" si="10">K13+D13</f>
        <v>42525600</v>
      </c>
      <c r="S13" s="24">
        <f t="shared" ref="S13:S76" si="11">L13+E13</f>
        <v>43550148.850000009</v>
      </c>
      <c r="T13" s="24">
        <f t="shared" ref="T13:T76" si="12">S13-R13</f>
        <v>1024548.8500000089</v>
      </c>
      <c r="U13" s="57">
        <f t="shared" ref="U13:U76" si="13">IF(R13=0,0,S13/R13*100)</f>
        <v>102.40925195646859</v>
      </c>
      <c r="V13" s="23">
        <f t="shared" ref="V13:V76" si="14">S13-Q13</f>
        <v>5454442.9100000113</v>
      </c>
      <c r="W13" s="58">
        <f t="shared" ref="W13:W76" si="15">IF(Q13=0,0,S13/Q13*100-100)</f>
        <v>14.317736803698168</v>
      </c>
    </row>
    <row r="14" spans="1:23" x14ac:dyDescent="0.2">
      <c r="A14" s="22">
        <v>11010000</v>
      </c>
      <c r="B14" s="65" t="s">
        <v>2</v>
      </c>
      <c r="C14" s="23">
        <v>38095705.939999998</v>
      </c>
      <c r="D14" s="23">
        <v>42525000</v>
      </c>
      <c r="E14" s="23">
        <v>43549542.850000009</v>
      </c>
      <c r="F14" s="23">
        <f t="shared" si="3"/>
        <v>1024542.8500000089</v>
      </c>
      <c r="G14" s="10">
        <f t="shared" si="4"/>
        <v>102.40927184009408</v>
      </c>
      <c r="H14" s="23">
        <f t="shared" si="0"/>
        <v>5453836.9100000113</v>
      </c>
      <c r="I14" s="15">
        <f t="shared" si="1"/>
        <v>14.31614607323381</v>
      </c>
      <c r="J14" s="23">
        <v>0</v>
      </c>
      <c r="K14" s="23">
        <v>0</v>
      </c>
      <c r="L14" s="23">
        <v>0</v>
      </c>
      <c r="M14" s="23">
        <f t="shared" si="5"/>
        <v>0</v>
      </c>
      <c r="N14" s="10">
        <f t="shared" si="6"/>
        <v>0</v>
      </c>
      <c r="O14" s="23">
        <f t="shared" si="7"/>
        <v>0</v>
      </c>
      <c r="P14" s="15">
        <f t="shared" si="8"/>
        <v>0</v>
      </c>
      <c r="Q14" s="24">
        <f t="shared" si="9"/>
        <v>38095705.939999998</v>
      </c>
      <c r="R14" s="24">
        <f t="shared" si="10"/>
        <v>42525000</v>
      </c>
      <c r="S14" s="24">
        <f t="shared" si="11"/>
        <v>43549542.850000009</v>
      </c>
      <c r="T14" s="24">
        <f t="shared" si="12"/>
        <v>1024542.8500000089</v>
      </c>
      <c r="U14" s="57">
        <f t="shared" si="13"/>
        <v>102.40927184009408</v>
      </c>
      <c r="V14" s="23">
        <f t="shared" si="14"/>
        <v>5453836.9100000113</v>
      </c>
      <c r="W14" s="58">
        <f t="shared" si="15"/>
        <v>14.31614607323381</v>
      </c>
    </row>
    <row r="15" spans="1:23" ht="51" x14ac:dyDescent="0.2">
      <c r="A15" s="22">
        <v>11010100</v>
      </c>
      <c r="B15" s="65" t="s">
        <v>3</v>
      </c>
      <c r="C15" s="23">
        <v>36523051.270000003</v>
      </c>
      <c r="D15" s="23">
        <v>41200000</v>
      </c>
      <c r="E15" s="23">
        <v>42069881.490000002</v>
      </c>
      <c r="F15" s="23">
        <f t="shared" si="3"/>
        <v>869881.49000000209</v>
      </c>
      <c r="G15" s="10">
        <f t="shared" si="4"/>
        <v>102.11136283980582</v>
      </c>
      <c r="H15" s="23">
        <f t="shared" si="0"/>
        <v>5546830.2199999988</v>
      </c>
      <c r="I15" s="15">
        <f t="shared" si="1"/>
        <v>15.187203771652463</v>
      </c>
      <c r="J15" s="23">
        <v>0</v>
      </c>
      <c r="K15" s="23">
        <v>0</v>
      </c>
      <c r="L15" s="23">
        <v>0</v>
      </c>
      <c r="M15" s="23">
        <f t="shared" si="5"/>
        <v>0</v>
      </c>
      <c r="N15" s="10">
        <f t="shared" si="6"/>
        <v>0</v>
      </c>
      <c r="O15" s="23">
        <f t="shared" si="7"/>
        <v>0</v>
      </c>
      <c r="P15" s="15">
        <f t="shared" si="8"/>
        <v>0</v>
      </c>
      <c r="Q15" s="24">
        <f t="shared" si="9"/>
        <v>36523051.270000003</v>
      </c>
      <c r="R15" s="24">
        <f t="shared" si="10"/>
        <v>41200000</v>
      </c>
      <c r="S15" s="24">
        <f t="shared" si="11"/>
        <v>42069881.490000002</v>
      </c>
      <c r="T15" s="24">
        <f t="shared" si="12"/>
        <v>869881.49000000209</v>
      </c>
      <c r="U15" s="57">
        <f t="shared" si="13"/>
        <v>102.11136283980582</v>
      </c>
      <c r="V15" s="23">
        <f t="shared" si="14"/>
        <v>5546830.2199999988</v>
      </c>
      <c r="W15" s="58">
        <f t="shared" si="15"/>
        <v>15.187203771652463</v>
      </c>
    </row>
    <row r="16" spans="1:23" ht="51" x14ac:dyDescent="0.2">
      <c r="A16" s="22">
        <v>11010400</v>
      </c>
      <c r="B16" s="65" t="s">
        <v>4</v>
      </c>
      <c r="C16" s="23">
        <v>857192.69</v>
      </c>
      <c r="D16" s="23">
        <v>750000</v>
      </c>
      <c r="E16" s="23">
        <v>904994.59</v>
      </c>
      <c r="F16" s="23">
        <f t="shared" si="3"/>
        <v>154994.58999999997</v>
      </c>
      <c r="G16" s="10">
        <f t="shared" si="4"/>
        <v>120.66594533333333</v>
      </c>
      <c r="H16" s="23">
        <f t="shared" si="0"/>
        <v>47801.900000000023</v>
      </c>
      <c r="I16" s="15">
        <f t="shared" si="1"/>
        <v>5.5765641211896053</v>
      </c>
      <c r="J16" s="23">
        <v>0</v>
      </c>
      <c r="K16" s="23">
        <v>0</v>
      </c>
      <c r="L16" s="23">
        <v>0</v>
      </c>
      <c r="M16" s="23">
        <f t="shared" si="5"/>
        <v>0</v>
      </c>
      <c r="N16" s="10">
        <f t="shared" si="6"/>
        <v>0</v>
      </c>
      <c r="O16" s="23">
        <f t="shared" si="7"/>
        <v>0</v>
      </c>
      <c r="P16" s="15">
        <f t="shared" si="8"/>
        <v>0</v>
      </c>
      <c r="Q16" s="24">
        <f t="shared" si="9"/>
        <v>857192.69</v>
      </c>
      <c r="R16" s="24">
        <f t="shared" si="10"/>
        <v>750000</v>
      </c>
      <c r="S16" s="24">
        <f t="shared" si="11"/>
        <v>904994.59</v>
      </c>
      <c r="T16" s="24">
        <f t="shared" si="12"/>
        <v>154994.58999999997</v>
      </c>
      <c r="U16" s="57">
        <f t="shared" si="13"/>
        <v>120.66594533333333</v>
      </c>
      <c r="V16" s="23">
        <f t="shared" si="14"/>
        <v>47801.900000000023</v>
      </c>
      <c r="W16" s="58">
        <f t="shared" si="15"/>
        <v>5.5765641211896053</v>
      </c>
    </row>
    <row r="17" spans="1:23" ht="38.25" x14ac:dyDescent="0.2">
      <c r="A17" s="22">
        <v>11010500</v>
      </c>
      <c r="B17" s="65" t="s">
        <v>5</v>
      </c>
      <c r="C17" s="23">
        <v>715461.98</v>
      </c>
      <c r="D17" s="23">
        <v>575000</v>
      </c>
      <c r="E17" s="23">
        <v>574666.77</v>
      </c>
      <c r="F17" s="23">
        <f t="shared" si="3"/>
        <v>-333.22999999998137</v>
      </c>
      <c r="G17" s="10">
        <f t="shared" si="4"/>
        <v>99.94204695652175</v>
      </c>
      <c r="H17" s="23">
        <f t="shared" si="0"/>
        <v>-140795.20999999996</v>
      </c>
      <c r="I17" s="15">
        <f t="shared" si="1"/>
        <v>-19.678922701105648</v>
      </c>
      <c r="J17" s="23">
        <v>0</v>
      </c>
      <c r="K17" s="23">
        <v>0</v>
      </c>
      <c r="L17" s="23">
        <v>0</v>
      </c>
      <c r="M17" s="23">
        <f t="shared" si="5"/>
        <v>0</v>
      </c>
      <c r="N17" s="10">
        <f t="shared" si="6"/>
        <v>0</v>
      </c>
      <c r="O17" s="23">
        <f t="shared" si="7"/>
        <v>0</v>
      </c>
      <c r="P17" s="15">
        <f t="shared" si="8"/>
        <v>0</v>
      </c>
      <c r="Q17" s="24">
        <f t="shared" si="9"/>
        <v>715461.98</v>
      </c>
      <c r="R17" s="24">
        <f t="shared" si="10"/>
        <v>575000</v>
      </c>
      <c r="S17" s="24">
        <f t="shared" si="11"/>
        <v>574666.77</v>
      </c>
      <c r="T17" s="24">
        <f t="shared" si="12"/>
        <v>-333.22999999998137</v>
      </c>
      <c r="U17" s="57">
        <f t="shared" si="13"/>
        <v>99.94204695652175</v>
      </c>
      <c r="V17" s="23">
        <f t="shared" si="14"/>
        <v>-140795.20999999996</v>
      </c>
      <c r="W17" s="58">
        <f t="shared" si="15"/>
        <v>-19.678922701105648</v>
      </c>
    </row>
    <row r="18" spans="1:23" x14ac:dyDescent="0.2">
      <c r="A18" s="22">
        <v>11020000</v>
      </c>
      <c r="B18" s="65" t="s">
        <v>6</v>
      </c>
      <c r="C18" s="23">
        <v>0</v>
      </c>
      <c r="D18" s="23">
        <v>600</v>
      </c>
      <c r="E18" s="23">
        <v>606</v>
      </c>
      <c r="F18" s="23">
        <f t="shared" si="3"/>
        <v>6</v>
      </c>
      <c r="G18" s="10">
        <f t="shared" si="4"/>
        <v>101</v>
      </c>
      <c r="H18" s="23">
        <f t="shared" si="0"/>
        <v>606</v>
      </c>
      <c r="I18" s="15">
        <f t="shared" si="1"/>
        <v>0</v>
      </c>
      <c r="J18" s="23">
        <v>0</v>
      </c>
      <c r="K18" s="23">
        <v>0</v>
      </c>
      <c r="L18" s="23">
        <v>0</v>
      </c>
      <c r="M18" s="23">
        <f t="shared" si="5"/>
        <v>0</v>
      </c>
      <c r="N18" s="10">
        <f t="shared" si="6"/>
        <v>0</v>
      </c>
      <c r="O18" s="23">
        <f t="shared" si="7"/>
        <v>0</v>
      </c>
      <c r="P18" s="15">
        <f t="shared" si="8"/>
        <v>0</v>
      </c>
      <c r="Q18" s="24">
        <f t="shared" si="9"/>
        <v>0</v>
      </c>
      <c r="R18" s="24">
        <f t="shared" si="10"/>
        <v>600</v>
      </c>
      <c r="S18" s="24">
        <f t="shared" si="11"/>
        <v>606</v>
      </c>
      <c r="T18" s="24">
        <f t="shared" si="12"/>
        <v>6</v>
      </c>
      <c r="U18" s="57">
        <f t="shared" si="13"/>
        <v>101</v>
      </c>
      <c r="V18" s="23">
        <f t="shared" si="14"/>
        <v>606</v>
      </c>
      <c r="W18" s="58">
        <f t="shared" si="15"/>
        <v>0</v>
      </c>
    </row>
    <row r="19" spans="1:23" ht="38.25" x14ac:dyDescent="0.2">
      <c r="A19" s="22">
        <v>11020200</v>
      </c>
      <c r="B19" s="65" t="s">
        <v>7</v>
      </c>
      <c r="C19" s="23">
        <v>0</v>
      </c>
      <c r="D19" s="23">
        <v>600</v>
      </c>
      <c r="E19" s="23">
        <v>606</v>
      </c>
      <c r="F19" s="23">
        <f t="shared" si="3"/>
        <v>6</v>
      </c>
      <c r="G19" s="10">
        <f t="shared" si="4"/>
        <v>101</v>
      </c>
      <c r="H19" s="23">
        <f t="shared" si="0"/>
        <v>606</v>
      </c>
      <c r="I19" s="15">
        <f t="shared" si="1"/>
        <v>0</v>
      </c>
      <c r="J19" s="23">
        <v>0</v>
      </c>
      <c r="K19" s="23">
        <v>0</v>
      </c>
      <c r="L19" s="23">
        <v>0</v>
      </c>
      <c r="M19" s="23">
        <f t="shared" si="5"/>
        <v>0</v>
      </c>
      <c r="N19" s="10">
        <f t="shared" si="6"/>
        <v>0</v>
      </c>
      <c r="O19" s="23">
        <f t="shared" si="7"/>
        <v>0</v>
      </c>
      <c r="P19" s="15">
        <f t="shared" si="8"/>
        <v>0</v>
      </c>
      <c r="Q19" s="24">
        <f t="shared" si="9"/>
        <v>0</v>
      </c>
      <c r="R19" s="24">
        <f t="shared" si="10"/>
        <v>600</v>
      </c>
      <c r="S19" s="24">
        <f t="shared" si="11"/>
        <v>606</v>
      </c>
      <c r="T19" s="24">
        <f t="shared" si="12"/>
        <v>6</v>
      </c>
      <c r="U19" s="57">
        <f t="shared" si="13"/>
        <v>101</v>
      </c>
      <c r="V19" s="23">
        <f t="shared" si="14"/>
        <v>606</v>
      </c>
      <c r="W19" s="58">
        <f t="shared" si="15"/>
        <v>0</v>
      </c>
    </row>
    <row r="20" spans="1:23" ht="25.5" x14ac:dyDescent="0.2">
      <c r="A20" s="22">
        <v>13000000</v>
      </c>
      <c r="B20" s="65" t="s">
        <v>8</v>
      </c>
      <c r="C20" s="23">
        <v>150.22</v>
      </c>
      <c r="D20" s="23">
        <v>1010</v>
      </c>
      <c r="E20" s="23">
        <v>1043.72</v>
      </c>
      <c r="F20" s="23">
        <f t="shared" si="3"/>
        <v>33.720000000000027</v>
      </c>
      <c r="G20" s="10">
        <f t="shared" si="4"/>
        <v>103.33861386138614</v>
      </c>
      <c r="H20" s="23">
        <f t="shared" si="0"/>
        <v>893.5</v>
      </c>
      <c r="I20" s="15">
        <f t="shared" si="1"/>
        <v>594.79430169085344</v>
      </c>
      <c r="J20" s="23">
        <v>0</v>
      </c>
      <c r="K20" s="23">
        <v>0</v>
      </c>
      <c r="L20" s="23">
        <v>0</v>
      </c>
      <c r="M20" s="23">
        <f t="shared" si="5"/>
        <v>0</v>
      </c>
      <c r="N20" s="10">
        <f t="shared" si="6"/>
        <v>0</v>
      </c>
      <c r="O20" s="23">
        <f t="shared" si="7"/>
        <v>0</v>
      </c>
      <c r="P20" s="15">
        <f t="shared" si="8"/>
        <v>0</v>
      </c>
      <c r="Q20" s="24">
        <f t="shared" si="9"/>
        <v>150.22</v>
      </c>
      <c r="R20" s="24">
        <f t="shared" si="10"/>
        <v>1010</v>
      </c>
      <c r="S20" s="24">
        <f t="shared" si="11"/>
        <v>1043.72</v>
      </c>
      <c r="T20" s="24">
        <f t="shared" si="12"/>
        <v>33.720000000000027</v>
      </c>
      <c r="U20" s="57">
        <f t="shared" si="13"/>
        <v>103.33861386138614</v>
      </c>
      <c r="V20" s="23">
        <f t="shared" si="14"/>
        <v>893.5</v>
      </c>
      <c r="W20" s="58">
        <f t="shared" si="15"/>
        <v>594.79430169085344</v>
      </c>
    </row>
    <row r="21" spans="1:23" ht="25.5" x14ac:dyDescent="0.2">
      <c r="A21" s="22">
        <v>13010000</v>
      </c>
      <c r="B21" s="65" t="s">
        <v>51</v>
      </c>
      <c r="C21" s="23">
        <v>150.22</v>
      </c>
      <c r="D21" s="23">
        <v>1010</v>
      </c>
      <c r="E21" s="23">
        <v>1043.72</v>
      </c>
      <c r="F21" s="23">
        <f t="shared" si="3"/>
        <v>33.720000000000027</v>
      </c>
      <c r="G21" s="10">
        <f t="shared" si="4"/>
        <v>103.33861386138614</v>
      </c>
      <c r="H21" s="23">
        <f t="shared" si="0"/>
        <v>893.5</v>
      </c>
      <c r="I21" s="15">
        <f t="shared" si="1"/>
        <v>594.79430169085344</v>
      </c>
      <c r="J21" s="23">
        <v>0</v>
      </c>
      <c r="K21" s="23">
        <v>0</v>
      </c>
      <c r="L21" s="23">
        <v>0</v>
      </c>
      <c r="M21" s="23">
        <f t="shared" si="5"/>
        <v>0</v>
      </c>
      <c r="N21" s="10">
        <f t="shared" si="6"/>
        <v>0</v>
      </c>
      <c r="O21" s="23">
        <f t="shared" si="7"/>
        <v>0</v>
      </c>
      <c r="P21" s="15">
        <f t="shared" si="8"/>
        <v>0</v>
      </c>
      <c r="Q21" s="24">
        <f t="shared" si="9"/>
        <v>150.22</v>
      </c>
      <c r="R21" s="24">
        <f t="shared" si="10"/>
        <v>1010</v>
      </c>
      <c r="S21" s="24">
        <f t="shared" si="11"/>
        <v>1043.72</v>
      </c>
      <c r="T21" s="24">
        <f t="shared" si="12"/>
        <v>33.720000000000027</v>
      </c>
      <c r="U21" s="57">
        <f t="shared" si="13"/>
        <v>103.33861386138614</v>
      </c>
      <c r="V21" s="23">
        <f t="shared" si="14"/>
        <v>893.5</v>
      </c>
      <c r="W21" s="58">
        <f t="shared" si="15"/>
        <v>594.79430169085344</v>
      </c>
    </row>
    <row r="22" spans="1:23" ht="76.5" x14ac:dyDescent="0.2">
      <c r="A22" s="22">
        <v>13010200</v>
      </c>
      <c r="B22" s="65" t="s">
        <v>52</v>
      </c>
      <c r="C22" s="23">
        <v>150.22</v>
      </c>
      <c r="D22" s="23">
        <v>1010</v>
      </c>
      <c r="E22" s="23">
        <v>1043.72</v>
      </c>
      <c r="F22" s="23">
        <f t="shared" si="3"/>
        <v>33.720000000000027</v>
      </c>
      <c r="G22" s="10">
        <f t="shared" si="4"/>
        <v>103.33861386138614</v>
      </c>
      <c r="H22" s="23">
        <f t="shared" si="0"/>
        <v>893.5</v>
      </c>
      <c r="I22" s="15">
        <f t="shared" si="1"/>
        <v>594.79430169085344</v>
      </c>
      <c r="J22" s="23">
        <v>0</v>
      </c>
      <c r="K22" s="23">
        <v>0</v>
      </c>
      <c r="L22" s="23">
        <v>0</v>
      </c>
      <c r="M22" s="23">
        <f t="shared" si="5"/>
        <v>0</v>
      </c>
      <c r="N22" s="10">
        <f t="shared" si="6"/>
        <v>0</v>
      </c>
      <c r="O22" s="23">
        <f t="shared" si="7"/>
        <v>0</v>
      </c>
      <c r="P22" s="15">
        <f t="shared" si="8"/>
        <v>0</v>
      </c>
      <c r="Q22" s="24">
        <f t="shared" si="9"/>
        <v>150.22</v>
      </c>
      <c r="R22" s="24">
        <f t="shared" si="10"/>
        <v>1010</v>
      </c>
      <c r="S22" s="24">
        <f t="shared" si="11"/>
        <v>1043.72</v>
      </c>
      <c r="T22" s="24">
        <f t="shared" si="12"/>
        <v>33.720000000000027</v>
      </c>
      <c r="U22" s="57">
        <f t="shared" si="13"/>
        <v>103.33861386138614</v>
      </c>
      <c r="V22" s="23">
        <f t="shared" si="14"/>
        <v>893.5</v>
      </c>
      <c r="W22" s="58">
        <f t="shared" si="15"/>
        <v>594.79430169085344</v>
      </c>
    </row>
    <row r="23" spans="1:23" x14ac:dyDescent="0.2">
      <c r="A23" s="22">
        <v>14000000</v>
      </c>
      <c r="B23" s="65" t="s">
        <v>9</v>
      </c>
      <c r="C23" s="23">
        <v>3973554.89</v>
      </c>
      <c r="D23" s="23">
        <v>3660000</v>
      </c>
      <c r="E23" s="23">
        <v>3836286.0599999996</v>
      </c>
      <c r="F23" s="23">
        <f t="shared" si="3"/>
        <v>176286.05999999959</v>
      </c>
      <c r="G23" s="10">
        <f t="shared" si="4"/>
        <v>104.81655901639344</v>
      </c>
      <c r="H23" s="23">
        <f t="shared" si="0"/>
        <v>-137268.83000000054</v>
      </c>
      <c r="I23" s="15">
        <f t="shared" si="1"/>
        <v>-3.4545598035013114</v>
      </c>
      <c r="J23" s="23">
        <v>0</v>
      </c>
      <c r="K23" s="23">
        <v>0</v>
      </c>
      <c r="L23" s="23">
        <v>0</v>
      </c>
      <c r="M23" s="23">
        <f t="shared" si="5"/>
        <v>0</v>
      </c>
      <c r="N23" s="10">
        <f t="shared" si="6"/>
        <v>0</v>
      </c>
      <c r="O23" s="23">
        <f t="shared" si="7"/>
        <v>0</v>
      </c>
      <c r="P23" s="15">
        <f t="shared" si="8"/>
        <v>0</v>
      </c>
      <c r="Q23" s="24">
        <f t="shared" si="9"/>
        <v>3973554.89</v>
      </c>
      <c r="R23" s="24">
        <f t="shared" si="10"/>
        <v>3660000</v>
      </c>
      <c r="S23" s="24">
        <f t="shared" si="11"/>
        <v>3836286.0599999996</v>
      </c>
      <c r="T23" s="24">
        <f t="shared" si="12"/>
        <v>176286.05999999959</v>
      </c>
      <c r="U23" s="57">
        <f t="shared" si="13"/>
        <v>104.81655901639344</v>
      </c>
      <c r="V23" s="23">
        <f t="shared" si="14"/>
        <v>-137268.83000000054</v>
      </c>
      <c r="W23" s="58">
        <f t="shared" si="15"/>
        <v>-3.4545598035013114</v>
      </c>
    </row>
    <row r="24" spans="1:23" ht="25.5" x14ac:dyDescent="0.2">
      <c r="A24" s="22">
        <v>14020000</v>
      </c>
      <c r="B24" s="65" t="s">
        <v>62</v>
      </c>
      <c r="C24" s="23">
        <v>519428.13</v>
      </c>
      <c r="D24" s="23">
        <v>490000</v>
      </c>
      <c r="E24" s="23">
        <v>526346.57999999996</v>
      </c>
      <c r="F24" s="23">
        <f t="shared" si="3"/>
        <v>36346.579999999958</v>
      </c>
      <c r="G24" s="10">
        <f t="shared" si="4"/>
        <v>107.4176693877551</v>
      </c>
      <c r="H24" s="23">
        <f t="shared" si="0"/>
        <v>6918.4499999999534</v>
      </c>
      <c r="I24" s="15">
        <f t="shared" si="1"/>
        <v>1.3319359504076118</v>
      </c>
      <c r="J24" s="23">
        <v>0</v>
      </c>
      <c r="K24" s="23">
        <v>0</v>
      </c>
      <c r="L24" s="23">
        <v>0</v>
      </c>
      <c r="M24" s="23">
        <f t="shared" si="5"/>
        <v>0</v>
      </c>
      <c r="N24" s="10">
        <f t="shared" si="6"/>
        <v>0</v>
      </c>
      <c r="O24" s="23">
        <f t="shared" si="7"/>
        <v>0</v>
      </c>
      <c r="P24" s="15">
        <f t="shared" si="8"/>
        <v>0</v>
      </c>
      <c r="Q24" s="24">
        <f t="shared" si="9"/>
        <v>519428.13</v>
      </c>
      <c r="R24" s="24">
        <f t="shared" si="10"/>
        <v>490000</v>
      </c>
      <c r="S24" s="24">
        <f t="shared" si="11"/>
        <v>526346.57999999996</v>
      </c>
      <c r="T24" s="24">
        <f t="shared" si="12"/>
        <v>36346.579999999958</v>
      </c>
      <c r="U24" s="57">
        <f t="shared" si="13"/>
        <v>107.4176693877551</v>
      </c>
      <c r="V24" s="23">
        <f t="shared" si="14"/>
        <v>6918.4499999999534</v>
      </c>
      <c r="W24" s="58">
        <f t="shared" si="15"/>
        <v>1.3319359504076118</v>
      </c>
    </row>
    <row r="25" spans="1:23" x14ac:dyDescent="0.2">
      <c r="A25" s="22">
        <v>14021900</v>
      </c>
      <c r="B25" s="65" t="s">
        <v>40</v>
      </c>
      <c r="C25" s="23">
        <v>519428.13</v>
      </c>
      <c r="D25" s="23">
        <v>490000</v>
      </c>
      <c r="E25" s="23">
        <v>526346.57999999996</v>
      </c>
      <c r="F25" s="23">
        <f t="shared" si="3"/>
        <v>36346.579999999958</v>
      </c>
      <c r="G25" s="10">
        <f t="shared" si="4"/>
        <v>107.4176693877551</v>
      </c>
      <c r="H25" s="23">
        <f t="shared" si="0"/>
        <v>6918.4499999999534</v>
      </c>
      <c r="I25" s="15">
        <f t="shared" si="1"/>
        <v>1.3319359504076118</v>
      </c>
      <c r="J25" s="23">
        <v>0</v>
      </c>
      <c r="K25" s="23">
        <v>0</v>
      </c>
      <c r="L25" s="23">
        <v>0</v>
      </c>
      <c r="M25" s="23">
        <f t="shared" si="5"/>
        <v>0</v>
      </c>
      <c r="N25" s="10">
        <f t="shared" si="6"/>
        <v>0</v>
      </c>
      <c r="O25" s="23">
        <f t="shared" si="7"/>
        <v>0</v>
      </c>
      <c r="P25" s="15">
        <f t="shared" si="8"/>
        <v>0</v>
      </c>
      <c r="Q25" s="24">
        <f t="shared" si="9"/>
        <v>519428.13</v>
      </c>
      <c r="R25" s="24">
        <f t="shared" si="10"/>
        <v>490000</v>
      </c>
      <c r="S25" s="24">
        <f t="shared" si="11"/>
        <v>526346.57999999996</v>
      </c>
      <c r="T25" s="24">
        <f t="shared" si="12"/>
        <v>36346.579999999958</v>
      </c>
      <c r="U25" s="57">
        <f t="shared" si="13"/>
        <v>107.4176693877551</v>
      </c>
      <c r="V25" s="23">
        <f t="shared" si="14"/>
        <v>6918.4499999999534</v>
      </c>
      <c r="W25" s="58">
        <f t="shared" si="15"/>
        <v>1.3319359504076118</v>
      </c>
    </row>
    <row r="26" spans="1:23" ht="38.25" x14ac:dyDescent="0.2">
      <c r="A26" s="22">
        <v>14030000</v>
      </c>
      <c r="B26" s="65" t="s">
        <v>41</v>
      </c>
      <c r="C26" s="23">
        <v>2001642.18</v>
      </c>
      <c r="D26" s="23">
        <v>2090000</v>
      </c>
      <c r="E26" s="23">
        <v>2151862.0699999998</v>
      </c>
      <c r="F26" s="23">
        <f t="shared" si="3"/>
        <v>61862.069999999832</v>
      </c>
      <c r="G26" s="10">
        <f t="shared" si="4"/>
        <v>102.95990765550238</v>
      </c>
      <c r="H26" s="23">
        <f t="shared" si="0"/>
        <v>150219.8899999999</v>
      </c>
      <c r="I26" s="15">
        <f t="shared" si="1"/>
        <v>7.504832357199831</v>
      </c>
      <c r="J26" s="23">
        <v>0</v>
      </c>
      <c r="K26" s="23">
        <v>0</v>
      </c>
      <c r="L26" s="23">
        <v>0</v>
      </c>
      <c r="M26" s="23">
        <f t="shared" si="5"/>
        <v>0</v>
      </c>
      <c r="N26" s="10">
        <f t="shared" si="6"/>
        <v>0</v>
      </c>
      <c r="O26" s="23">
        <f t="shared" si="7"/>
        <v>0</v>
      </c>
      <c r="P26" s="15">
        <f t="shared" si="8"/>
        <v>0</v>
      </c>
      <c r="Q26" s="24">
        <f t="shared" si="9"/>
        <v>2001642.18</v>
      </c>
      <c r="R26" s="24">
        <f t="shared" si="10"/>
        <v>2090000</v>
      </c>
      <c r="S26" s="24">
        <f t="shared" si="11"/>
        <v>2151862.0699999998</v>
      </c>
      <c r="T26" s="24">
        <f t="shared" si="12"/>
        <v>61862.069999999832</v>
      </c>
      <c r="U26" s="57">
        <f t="shared" si="13"/>
        <v>102.95990765550238</v>
      </c>
      <c r="V26" s="23">
        <f t="shared" si="14"/>
        <v>150219.8899999999</v>
      </c>
      <c r="W26" s="58">
        <f t="shared" si="15"/>
        <v>7.504832357199831</v>
      </c>
    </row>
    <row r="27" spans="1:23" x14ac:dyDescent="0.2">
      <c r="A27" s="22">
        <v>14031900</v>
      </c>
      <c r="B27" s="65" t="s">
        <v>40</v>
      </c>
      <c r="C27" s="23">
        <v>2001642.18</v>
      </c>
      <c r="D27" s="23">
        <v>2090000</v>
      </c>
      <c r="E27" s="23">
        <v>2151862.0699999998</v>
      </c>
      <c r="F27" s="23">
        <f t="shared" si="3"/>
        <v>61862.069999999832</v>
      </c>
      <c r="G27" s="10">
        <f t="shared" si="4"/>
        <v>102.95990765550238</v>
      </c>
      <c r="H27" s="23">
        <f t="shared" si="0"/>
        <v>150219.8899999999</v>
      </c>
      <c r="I27" s="15">
        <f t="shared" si="1"/>
        <v>7.504832357199831</v>
      </c>
      <c r="J27" s="23">
        <v>0</v>
      </c>
      <c r="K27" s="23">
        <v>0</v>
      </c>
      <c r="L27" s="23">
        <v>0</v>
      </c>
      <c r="M27" s="23">
        <f t="shared" si="5"/>
        <v>0</v>
      </c>
      <c r="N27" s="10">
        <f t="shared" si="6"/>
        <v>0</v>
      </c>
      <c r="O27" s="23">
        <f t="shared" si="7"/>
        <v>0</v>
      </c>
      <c r="P27" s="15">
        <f t="shared" si="8"/>
        <v>0</v>
      </c>
      <c r="Q27" s="24">
        <f t="shared" si="9"/>
        <v>2001642.18</v>
      </c>
      <c r="R27" s="24">
        <f t="shared" si="10"/>
        <v>2090000</v>
      </c>
      <c r="S27" s="24">
        <f t="shared" si="11"/>
        <v>2151862.0699999998</v>
      </c>
      <c r="T27" s="24">
        <f t="shared" si="12"/>
        <v>61862.069999999832</v>
      </c>
      <c r="U27" s="57">
        <f t="shared" si="13"/>
        <v>102.95990765550238</v>
      </c>
      <c r="V27" s="23">
        <f t="shared" si="14"/>
        <v>150219.8899999999</v>
      </c>
      <c r="W27" s="58">
        <f t="shared" si="15"/>
        <v>7.504832357199831</v>
      </c>
    </row>
    <row r="28" spans="1:23" ht="38.25" x14ac:dyDescent="0.2">
      <c r="A28" s="22">
        <v>14040000</v>
      </c>
      <c r="B28" s="65" t="s">
        <v>63</v>
      </c>
      <c r="C28" s="23">
        <v>1452484.58</v>
      </c>
      <c r="D28" s="23">
        <v>1080000</v>
      </c>
      <c r="E28" s="23">
        <v>1158077.4099999999</v>
      </c>
      <c r="F28" s="23">
        <f t="shared" si="3"/>
        <v>78077.409999999916</v>
      </c>
      <c r="G28" s="10">
        <f t="shared" si="4"/>
        <v>107.22938981481479</v>
      </c>
      <c r="H28" s="23">
        <f t="shared" si="0"/>
        <v>-294407.17000000016</v>
      </c>
      <c r="I28" s="15">
        <f t="shared" si="1"/>
        <v>-20.269211395001534</v>
      </c>
      <c r="J28" s="23">
        <v>0</v>
      </c>
      <c r="K28" s="23">
        <v>0</v>
      </c>
      <c r="L28" s="23">
        <v>0</v>
      </c>
      <c r="M28" s="23">
        <f t="shared" si="5"/>
        <v>0</v>
      </c>
      <c r="N28" s="10">
        <f t="shared" si="6"/>
        <v>0</v>
      </c>
      <c r="O28" s="23">
        <f t="shared" si="7"/>
        <v>0</v>
      </c>
      <c r="P28" s="15">
        <f t="shared" si="8"/>
        <v>0</v>
      </c>
      <c r="Q28" s="24">
        <f t="shared" si="9"/>
        <v>1452484.58</v>
      </c>
      <c r="R28" s="24">
        <f t="shared" si="10"/>
        <v>1080000</v>
      </c>
      <c r="S28" s="24">
        <f t="shared" si="11"/>
        <v>1158077.4099999999</v>
      </c>
      <c r="T28" s="24">
        <f t="shared" si="12"/>
        <v>78077.409999999916</v>
      </c>
      <c r="U28" s="57">
        <f t="shared" si="13"/>
        <v>107.22938981481479</v>
      </c>
      <c r="V28" s="23">
        <f t="shared" si="14"/>
        <v>-294407.17000000016</v>
      </c>
      <c r="W28" s="58">
        <f t="shared" si="15"/>
        <v>-20.269211395001534</v>
      </c>
    </row>
    <row r="29" spans="1:23" x14ac:dyDescent="0.2">
      <c r="A29" s="22">
        <v>18000000</v>
      </c>
      <c r="B29" s="65" t="s">
        <v>64</v>
      </c>
      <c r="C29" s="23">
        <v>11935833.540000001</v>
      </c>
      <c r="D29" s="23">
        <v>12978845</v>
      </c>
      <c r="E29" s="23">
        <v>13734957.809999997</v>
      </c>
      <c r="F29" s="23">
        <f t="shared" si="3"/>
        <v>756112.8099999968</v>
      </c>
      <c r="G29" s="10">
        <f t="shared" si="4"/>
        <v>105.82573264416052</v>
      </c>
      <c r="H29" s="23">
        <f t="shared" si="0"/>
        <v>1799124.2699999958</v>
      </c>
      <c r="I29" s="15">
        <f t="shared" si="1"/>
        <v>15.073302287357436</v>
      </c>
      <c r="J29" s="23">
        <v>0</v>
      </c>
      <c r="K29" s="23">
        <v>0</v>
      </c>
      <c r="L29" s="23">
        <v>0</v>
      </c>
      <c r="M29" s="23">
        <f t="shared" si="5"/>
        <v>0</v>
      </c>
      <c r="N29" s="10">
        <f t="shared" si="6"/>
        <v>0</v>
      </c>
      <c r="O29" s="23">
        <f t="shared" si="7"/>
        <v>0</v>
      </c>
      <c r="P29" s="15">
        <f t="shared" si="8"/>
        <v>0</v>
      </c>
      <c r="Q29" s="24">
        <f t="shared" si="9"/>
        <v>11935833.540000001</v>
      </c>
      <c r="R29" s="24">
        <f t="shared" si="10"/>
        <v>12978845</v>
      </c>
      <c r="S29" s="24">
        <f t="shared" si="11"/>
        <v>13734957.809999997</v>
      </c>
      <c r="T29" s="24">
        <f t="shared" si="12"/>
        <v>756112.8099999968</v>
      </c>
      <c r="U29" s="57">
        <f t="shared" si="13"/>
        <v>105.82573264416052</v>
      </c>
      <c r="V29" s="23">
        <f t="shared" si="14"/>
        <v>1799124.2699999958</v>
      </c>
      <c r="W29" s="58">
        <f t="shared" si="15"/>
        <v>15.073302287357436</v>
      </c>
    </row>
    <row r="30" spans="1:23" x14ac:dyDescent="0.2">
      <c r="A30" s="22">
        <v>18010000</v>
      </c>
      <c r="B30" s="65" t="s">
        <v>65</v>
      </c>
      <c r="C30" s="23">
        <v>7356256.0500000007</v>
      </c>
      <c r="D30" s="23">
        <v>7946700</v>
      </c>
      <c r="E30" s="23">
        <v>8352355.0499999989</v>
      </c>
      <c r="F30" s="23">
        <f t="shared" si="3"/>
        <v>405655.04999999888</v>
      </c>
      <c r="G30" s="10">
        <f t="shared" si="4"/>
        <v>105.1046981766016</v>
      </c>
      <c r="H30" s="23">
        <f t="shared" si="0"/>
        <v>996098.99999999814</v>
      </c>
      <c r="I30" s="15">
        <f t="shared" si="1"/>
        <v>13.540841879749379</v>
      </c>
      <c r="J30" s="23">
        <v>0</v>
      </c>
      <c r="K30" s="23">
        <v>0</v>
      </c>
      <c r="L30" s="23">
        <v>0</v>
      </c>
      <c r="M30" s="23">
        <f t="shared" si="5"/>
        <v>0</v>
      </c>
      <c r="N30" s="10">
        <f t="shared" si="6"/>
        <v>0</v>
      </c>
      <c r="O30" s="23">
        <f t="shared" si="7"/>
        <v>0</v>
      </c>
      <c r="P30" s="15">
        <f t="shared" si="8"/>
        <v>0</v>
      </c>
      <c r="Q30" s="24">
        <f t="shared" si="9"/>
        <v>7356256.0500000007</v>
      </c>
      <c r="R30" s="24">
        <f t="shared" si="10"/>
        <v>7946700</v>
      </c>
      <c r="S30" s="24">
        <f t="shared" si="11"/>
        <v>8352355.0499999989</v>
      </c>
      <c r="T30" s="24">
        <f t="shared" si="12"/>
        <v>405655.04999999888</v>
      </c>
      <c r="U30" s="57">
        <f t="shared" si="13"/>
        <v>105.1046981766016</v>
      </c>
      <c r="V30" s="23">
        <f t="shared" si="14"/>
        <v>996098.99999999814</v>
      </c>
      <c r="W30" s="58">
        <f t="shared" si="15"/>
        <v>13.540841879749379</v>
      </c>
    </row>
    <row r="31" spans="1:23" ht="51" x14ac:dyDescent="0.2">
      <c r="A31" s="22">
        <v>18010100</v>
      </c>
      <c r="B31" s="65" t="s">
        <v>66</v>
      </c>
      <c r="C31" s="23">
        <v>13145.91</v>
      </c>
      <c r="D31" s="23">
        <v>11600</v>
      </c>
      <c r="E31" s="23">
        <v>13914.99</v>
      </c>
      <c r="F31" s="23">
        <f t="shared" si="3"/>
        <v>2314.9899999999998</v>
      </c>
      <c r="G31" s="10">
        <f t="shared" si="4"/>
        <v>119.95681034482759</v>
      </c>
      <c r="H31" s="23">
        <f t="shared" si="0"/>
        <v>769.07999999999993</v>
      </c>
      <c r="I31" s="15">
        <f t="shared" si="1"/>
        <v>5.8503367206986781</v>
      </c>
      <c r="J31" s="23">
        <v>0</v>
      </c>
      <c r="K31" s="23">
        <v>0</v>
      </c>
      <c r="L31" s="23">
        <v>0</v>
      </c>
      <c r="M31" s="23">
        <f t="shared" si="5"/>
        <v>0</v>
      </c>
      <c r="N31" s="10">
        <f t="shared" si="6"/>
        <v>0</v>
      </c>
      <c r="O31" s="23">
        <f t="shared" si="7"/>
        <v>0</v>
      </c>
      <c r="P31" s="15">
        <f t="shared" si="8"/>
        <v>0</v>
      </c>
      <c r="Q31" s="24">
        <f t="shared" si="9"/>
        <v>13145.91</v>
      </c>
      <c r="R31" s="24">
        <f t="shared" si="10"/>
        <v>11600</v>
      </c>
      <c r="S31" s="24">
        <f t="shared" si="11"/>
        <v>13914.99</v>
      </c>
      <c r="T31" s="24">
        <f t="shared" si="12"/>
        <v>2314.9899999999998</v>
      </c>
      <c r="U31" s="57">
        <f t="shared" si="13"/>
        <v>119.95681034482759</v>
      </c>
      <c r="V31" s="23">
        <f t="shared" si="14"/>
        <v>769.07999999999993</v>
      </c>
      <c r="W31" s="58">
        <f t="shared" si="15"/>
        <v>5.8503367206986781</v>
      </c>
    </row>
    <row r="32" spans="1:23" ht="51" x14ac:dyDescent="0.2">
      <c r="A32" s="22">
        <v>18010200</v>
      </c>
      <c r="B32" s="65" t="s">
        <v>67</v>
      </c>
      <c r="C32" s="23">
        <v>72874.58</v>
      </c>
      <c r="D32" s="23">
        <v>37600</v>
      </c>
      <c r="E32" s="23">
        <v>37678.120000000003</v>
      </c>
      <c r="F32" s="23">
        <f t="shared" si="3"/>
        <v>78.120000000002619</v>
      </c>
      <c r="G32" s="10">
        <f t="shared" si="4"/>
        <v>100.20776595744682</v>
      </c>
      <c r="H32" s="23">
        <f t="shared" si="0"/>
        <v>-35196.46</v>
      </c>
      <c r="I32" s="15">
        <f t="shared" si="1"/>
        <v>-48.297307511069008</v>
      </c>
      <c r="J32" s="23">
        <v>0</v>
      </c>
      <c r="K32" s="23">
        <v>0</v>
      </c>
      <c r="L32" s="23">
        <v>0</v>
      </c>
      <c r="M32" s="23">
        <f t="shared" si="5"/>
        <v>0</v>
      </c>
      <c r="N32" s="10">
        <f t="shared" si="6"/>
        <v>0</v>
      </c>
      <c r="O32" s="23">
        <f t="shared" si="7"/>
        <v>0</v>
      </c>
      <c r="P32" s="15">
        <f t="shared" si="8"/>
        <v>0</v>
      </c>
      <c r="Q32" s="24">
        <f t="shared" si="9"/>
        <v>72874.58</v>
      </c>
      <c r="R32" s="24">
        <f t="shared" si="10"/>
        <v>37600</v>
      </c>
      <c r="S32" s="24">
        <f t="shared" si="11"/>
        <v>37678.120000000003</v>
      </c>
      <c r="T32" s="24">
        <f t="shared" si="12"/>
        <v>78.120000000002619</v>
      </c>
      <c r="U32" s="57">
        <f t="shared" si="13"/>
        <v>100.20776595744682</v>
      </c>
      <c r="V32" s="23">
        <f t="shared" si="14"/>
        <v>-35196.46</v>
      </c>
      <c r="W32" s="58">
        <f t="shared" si="15"/>
        <v>-48.297307511069008</v>
      </c>
    </row>
    <row r="33" spans="1:23" ht="51" x14ac:dyDescent="0.2">
      <c r="A33" s="22">
        <v>18010300</v>
      </c>
      <c r="B33" s="65" t="s">
        <v>68</v>
      </c>
      <c r="C33" s="23">
        <v>92216.51</v>
      </c>
      <c r="D33" s="23">
        <v>145000</v>
      </c>
      <c r="E33" s="23">
        <v>145545.70000000001</v>
      </c>
      <c r="F33" s="23">
        <f t="shared" si="3"/>
        <v>545.70000000001164</v>
      </c>
      <c r="G33" s="10">
        <f t="shared" si="4"/>
        <v>100.37634482758622</v>
      </c>
      <c r="H33" s="23">
        <f t="shared" si="0"/>
        <v>53329.190000000017</v>
      </c>
      <c r="I33" s="15">
        <f t="shared" si="1"/>
        <v>57.830414532061582</v>
      </c>
      <c r="J33" s="23">
        <v>0</v>
      </c>
      <c r="K33" s="23">
        <v>0</v>
      </c>
      <c r="L33" s="23">
        <v>0</v>
      </c>
      <c r="M33" s="23">
        <f t="shared" si="5"/>
        <v>0</v>
      </c>
      <c r="N33" s="10">
        <f t="shared" si="6"/>
        <v>0</v>
      </c>
      <c r="O33" s="23">
        <f t="shared" si="7"/>
        <v>0</v>
      </c>
      <c r="P33" s="15">
        <f t="shared" si="8"/>
        <v>0</v>
      </c>
      <c r="Q33" s="24">
        <f t="shared" si="9"/>
        <v>92216.51</v>
      </c>
      <c r="R33" s="24">
        <f t="shared" si="10"/>
        <v>145000</v>
      </c>
      <c r="S33" s="24">
        <f t="shared" si="11"/>
        <v>145545.70000000001</v>
      </c>
      <c r="T33" s="24">
        <f t="shared" si="12"/>
        <v>545.70000000001164</v>
      </c>
      <c r="U33" s="57">
        <f t="shared" si="13"/>
        <v>100.37634482758622</v>
      </c>
      <c r="V33" s="23">
        <f t="shared" si="14"/>
        <v>53329.190000000017</v>
      </c>
      <c r="W33" s="58">
        <f t="shared" si="15"/>
        <v>57.830414532061582</v>
      </c>
    </row>
    <row r="34" spans="1:23" ht="51" x14ac:dyDescent="0.2">
      <c r="A34" s="22">
        <v>18010400</v>
      </c>
      <c r="B34" s="65" t="s">
        <v>69</v>
      </c>
      <c r="C34" s="23">
        <v>1848696.01</v>
      </c>
      <c r="D34" s="23">
        <v>2165000</v>
      </c>
      <c r="E34" s="23">
        <v>2176107.59</v>
      </c>
      <c r="F34" s="23">
        <f t="shared" si="3"/>
        <v>11107.589999999851</v>
      </c>
      <c r="G34" s="10">
        <f t="shared" si="4"/>
        <v>100.51305265588914</v>
      </c>
      <c r="H34" s="23">
        <f t="shared" si="0"/>
        <v>327411.57999999984</v>
      </c>
      <c r="I34" s="15">
        <f t="shared" si="1"/>
        <v>17.710406590859677</v>
      </c>
      <c r="J34" s="23">
        <v>0</v>
      </c>
      <c r="K34" s="23">
        <v>0</v>
      </c>
      <c r="L34" s="23">
        <v>0</v>
      </c>
      <c r="M34" s="23">
        <f t="shared" si="5"/>
        <v>0</v>
      </c>
      <c r="N34" s="10">
        <f t="shared" si="6"/>
        <v>0</v>
      </c>
      <c r="O34" s="23">
        <f t="shared" si="7"/>
        <v>0</v>
      </c>
      <c r="P34" s="15">
        <f t="shared" si="8"/>
        <v>0</v>
      </c>
      <c r="Q34" s="24">
        <f t="shared" si="9"/>
        <v>1848696.01</v>
      </c>
      <c r="R34" s="24">
        <f t="shared" si="10"/>
        <v>2165000</v>
      </c>
      <c r="S34" s="24">
        <f t="shared" si="11"/>
        <v>2176107.59</v>
      </c>
      <c r="T34" s="24">
        <f t="shared" si="12"/>
        <v>11107.589999999851</v>
      </c>
      <c r="U34" s="57">
        <f t="shared" si="13"/>
        <v>100.51305265588914</v>
      </c>
      <c r="V34" s="23">
        <f t="shared" si="14"/>
        <v>327411.57999999984</v>
      </c>
      <c r="W34" s="58">
        <f t="shared" si="15"/>
        <v>17.710406590859677</v>
      </c>
    </row>
    <row r="35" spans="1:23" x14ac:dyDescent="0.2">
      <c r="A35" s="22">
        <v>18010500</v>
      </c>
      <c r="B35" s="65" t="s">
        <v>70</v>
      </c>
      <c r="C35" s="23">
        <v>2422524.0699999998</v>
      </c>
      <c r="D35" s="23">
        <v>2090000</v>
      </c>
      <c r="E35" s="23">
        <v>2274243.15</v>
      </c>
      <c r="F35" s="23">
        <f t="shared" si="3"/>
        <v>184243.14999999991</v>
      </c>
      <c r="G35" s="10">
        <f t="shared" si="4"/>
        <v>108.81546172248804</v>
      </c>
      <c r="H35" s="23">
        <f t="shared" si="0"/>
        <v>-148280.91999999993</v>
      </c>
      <c r="I35" s="15">
        <f t="shared" si="1"/>
        <v>-6.1209265920730331</v>
      </c>
      <c r="J35" s="23">
        <v>0</v>
      </c>
      <c r="K35" s="23">
        <v>0</v>
      </c>
      <c r="L35" s="23">
        <v>0</v>
      </c>
      <c r="M35" s="23">
        <f t="shared" si="5"/>
        <v>0</v>
      </c>
      <c r="N35" s="10">
        <f t="shared" si="6"/>
        <v>0</v>
      </c>
      <c r="O35" s="23">
        <f t="shared" si="7"/>
        <v>0</v>
      </c>
      <c r="P35" s="15">
        <f t="shared" si="8"/>
        <v>0</v>
      </c>
      <c r="Q35" s="24">
        <f t="shared" si="9"/>
        <v>2422524.0699999998</v>
      </c>
      <c r="R35" s="24">
        <f t="shared" si="10"/>
        <v>2090000</v>
      </c>
      <c r="S35" s="24">
        <f t="shared" si="11"/>
        <v>2274243.15</v>
      </c>
      <c r="T35" s="24">
        <f t="shared" si="12"/>
        <v>184243.14999999991</v>
      </c>
      <c r="U35" s="57">
        <f t="shared" si="13"/>
        <v>108.81546172248804</v>
      </c>
      <c r="V35" s="23">
        <f t="shared" si="14"/>
        <v>-148280.91999999993</v>
      </c>
      <c r="W35" s="58">
        <f t="shared" si="15"/>
        <v>-6.1209265920730331</v>
      </c>
    </row>
    <row r="36" spans="1:23" x14ac:dyDescent="0.2">
      <c r="A36" s="22">
        <v>18010600</v>
      </c>
      <c r="B36" s="65" t="s">
        <v>71</v>
      </c>
      <c r="C36" s="23">
        <v>981663.83</v>
      </c>
      <c r="D36" s="23">
        <v>1590000</v>
      </c>
      <c r="E36" s="23">
        <v>1782760.97</v>
      </c>
      <c r="F36" s="23">
        <f t="shared" si="3"/>
        <v>192760.96999999997</v>
      </c>
      <c r="G36" s="10">
        <f t="shared" si="4"/>
        <v>112.12333144654087</v>
      </c>
      <c r="H36" s="23">
        <f t="shared" si="0"/>
        <v>801097.14</v>
      </c>
      <c r="I36" s="15">
        <f t="shared" si="1"/>
        <v>81.606056525480824</v>
      </c>
      <c r="J36" s="23">
        <v>0</v>
      </c>
      <c r="K36" s="23">
        <v>0</v>
      </c>
      <c r="L36" s="23">
        <v>0</v>
      </c>
      <c r="M36" s="23">
        <f t="shared" si="5"/>
        <v>0</v>
      </c>
      <c r="N36" s="10">
        <f t="shared" si="6"/>
        <v>0</v>
      </c>
      <c r="O36" s="23">
        <f t="shared" si="7"/>
        <v>0</v>
      </c>
      <c r="P36" s="15">
        <f t="shared" si="8"/>
        <v>0</v>
      </c>
      <c r="Q36" s="24">
        <f t="shared" si="9"/>
        <v>981663.83</v>
      </c>
      <c r="R36" s="24">
        <f t="shared" si="10"/>
        <v>1590000</v>
      </c>
      <c r="S36" s="24">
        <f t="shared" si="11"/>
        <v>1782760.97</v>
      </c>
      <c r="T36" s="24">
        <f t="shared" si="12"/>
        <v>192760.96999999997</v>
      </c>
      <c r="U36" s="57">
        <f t="shared" si="13"/>
        <v>112.12333144654087</v>
      </c>
      <c r="V36" s="23">
        <f t="shared" si="14"/>
        <v>801097.14</v>
      </c>
      <c r="W36" s="58">
        <f t="shared" si="15"/>
        <v>81.606056525480824</v>
      </c>
    </row>
    <row r="37" spans="1:23" x14ac:dyDescent="0.2">
      <c r="A37" s="22">
        <v>18010700</v>
      </c>
      <c r="B37" s="65" t="s">
        <v>72</v>
      </c>
      <c r="C37" s="23">
        <v>1582613.61</v>
      </c>
      <c r="D37" s="23">
        <v>1490000</v>
      </c>
      <c r="E37" s="23">
        <v>1501971.55</v>
      </c>
      <c r="F37" s="23">
        <f t="shared" si="3"/>
        <v>11971.550000000047</v>
      </c>
      <c r="G37" s="10">
        <f t="shared" si="4"/>
        <v>100.80345973154363</v>
      </c>
      <c r="H37" s="23">
        <f t="shared" si="0"/>
        <v>-80642.060000000056</v>
      </c>
      <c r="I37" s="15">
        <f t="shared" si="1"/>
        <v>-5.0954989575756287</v>
      </c>
      <c r="J37" s="23">
        <v>0</v>
      </c>
      <c r="K37" s="23">
        <v>0</v>
      </c>
      <c r="L37" s="23">
        <v>0</v>
      </c>
      <c r="M37" s="23">
        <f t="shared" si="5"/>
        <v>0</v>
      </c>
      <c r="N37" s="10">
        <f t="shared" si="6"/>
        <v>0</v>
      </c>
      <c r="O37" s="23">
        <f t="shared" si="7"/>
        <v>0</v>
      </c>
      <c r="P37" s="15">
        <f t="shared" si="8"/>
        <v>0</v>
      </c>
      <c r="Q37" s="24">
        <f t="shared" si="9"/>
        <v>1582613.61</v>
      </c>
      <c r="R37" s="24">
        <f t="shared" si="10"/>
        <v>1490000</v>
      </c>
      <c r="S37" s="24">
        <f t="shared" si="11"/>
        <v>1501971.55</v>
      </c>
      <c r="T37" s="24">
        <f t="shared" si="12"/>
        <v>11971.550000000047</v>
      </c>
      <c r="U37" s="57">
        <f t="shared" si="13"/>
        <v>100.80345973154363</v>
      </c>
      <c r="V37" s="23">
        <f t="shared" si="14"/>
        <v>-80642.060000000056</v>
      </c>
      <c r="W37" s="58">
        <f t="shared" si="15"/>
        <v>-5.0954989575756287</v>
      </c>
    </row>
    <row r="38" spans="1:23" x14ac:dyDescent="0.2">
      <c r="A38" s="22">
        <v>18010900</v>
      </c>
      <c r="B38" s="65" t="s">
        <v>73</v>
      </c>
      <c r="C38" s="23">
        <v>324814.53000000003</v>
      </c>
      <c r="D38" s="23">
        <v>385000</v>
      </c>
      <c r="E38" s="23">
        <v>386799.64</v>
      </c>
      <c r="F38" s="23">
        <f t="shared" si="3"/>
        <v>1799.640000000014</v>
      </c>
      <c r="G38" s="10">
        <f t="shared" si="4"/>
        <v>100.46743896103895</v>
      </c>
      <c r="H38" s="23">
        <f t="shared" si="0"/>
        <v>61985.109999999986</v>
      </c>
      <c r="I38" s="15">
        <f t="shared" si="1"/>
        <v>19.083231898523749</v>
      </c>
      <c r="J38" s="23">
        <v>0</v>
      </c>
      <c r="K38" s="23">
        <v>0</v>
      </c>
      <c r="L38" s="23">
        <v>0</v>
      </c>
      <c r="M38" s="23">
        <f t="shared" si="5"/>
        <v>0</v>
      </c>
      <c r="N38" s="10">
        <f t="shared" si="6"/>
        <v>0</v>
      </c>
      <c r="O38" s="23">
        <f t="shared" si="7"/>
        <v>0</v>
      </c>
      <c r="P38" s="15">
        <f t="shared" si="8"/>
        <v>0</v>
      </c>
      <c r="Q38" s="24">
        <f t="shared" si="9"/>
        <v>324814.53000000003</v>
      </c>
      <c r="R38" s="24">
        <f t="shared" si="10"/>
        <v>385000</v>
      </c>
      <c r="S38" s="24">
        <f t="shared" si="11"/>
        <v>386799.64</v>
      </c>
      <c r="T38" s="24">
        <f t="shared" si="12"/>
        <v>1799.640000000014</v>
      </c>
      <c r="U38" s="57">
        <f t="shared" si="13"/>
        <v>100.46743896103895</v>
      </c>
      <c r="V38" s="23">
        <f t="shared" si="14"/>
        <v>61985.109999999986</v>
      </c>
      <c r="W38" s="58">
        <f t="shared" si="15"/>
        <v>19.083231898523749</v>
      </c>
    </row>
    <row r="39" spans="1:23" x14ac:dyDescent="0.2">
      <c r="A39" s="22">
        <v>18011000</v>
      </c>
      <c r="B39" s="65" t="s">
        <v>10</v>
      </c>
      <c r="C39" s="23">
        <v>17707</v>
      </c>
      <c r="D39" s="23">
        <v>32500</v>
      </c>
      <c r="E39" s="23">
        <v>33333.339999999997</v>
      </c>
      <c r="F39" s="23">
        <f t="shared" si="3"/>
        <v>833.33999999999651</v>
      </c>
      <c r="G39" s="10">
        <f t="shared" si="4"/>
        <v>102.56412307692307</v>
      </c>
      <c r="H39" s="23">
        <f t="shared" si="0"/>
        <v>15626.339999999997</v>
      </c>
      <c r="I39" s="15">
        <f t="shared" si="1"/>
        <v>88.249505845145961</v>
      </c>
      <c r="J39" s="23">
        <v>0</v>
      </c>
      <c r="K39" s="23">
        <v>0</v>
      </c>
      <c r="L39" s="23">
        <v>0</v>
      </c>
      <c r="M39" s="23">
        <f t="shared" si="5"/>
        <v>0</v>
      </c>
      <c r="N39" s="10">
        <f t="shared" si="6"/>
        <v>0</v>
      </c>
      <c r="O39" s="23">
        <f t="shared" si="7"/>
        <v>0</v>
      </c>
      <c r="P39" s="15">
        <f t="shared" si="8"/>
        <v>0</v>
      </c>
      <c r="Q39" s="24">
        <f t="shared" si="9"/>
        <v>17707</v>
      </c>
      <c r="R39" s="24">
        <f t="shared" si="10"/>
        <v>32500</v>
      </c>
      <c r="S39" s="24">
        <f t="shared" si="11"/>
        <v>33333.339999999997</v>
      </c>
      <c r="T39" s="24">
        <f t="shared" si="12"/>
        <v>833.33999999999651</v>
      </c>
      <c r="U39" s="57">
        <f t="shared" si="13"/>
        <v>102.56412307692307</v>
      </c>
      <c r="V39" s="23">
        <f t="shared" si="14"/>
        <v>15626.339999999997</v>
      </c>
      <c r="W39" s="58">
        <f t="shared" si="15"/>
        <v>88.249505845145961</v>
      </c>
    </row>
    <row r="40" spans="1:23" x14ac:dyDescent="0.2">
      <c r="A40" s="22">
        <v>18030000</v>
      </c>
      <c r="B40" s="65" t="s">
        <v>42</v>
      </c>
      <c r="C40" s="23">
        <v>1724.1</v>
      </c>
      <c r="D40" s="23">
        <v>145</v>
      </c>
      <c r="E40" s="23">
        <v>147.66</v>
      </c>
      <c r="F40" s="23">
        <f t="shared" si="3"/>
        <v>2.6599999999999966</v>
      </c>
      <c r="G40" s="10">
        <f t="shared" si="4"/>
        <v>101.83448275862068</v>
      </c>
      <c r="H40" s="23">
        <f t="shared" si="0"/>
        <v>-1576.4399999999998</v>
      </c>
      <c r="I40" s="15">
        <f t="shared" si="1"/>
        <v>-91.435531581694789</v>
      </c>
      <c r="J40" s="23">
        <v>0</v>
      </c>
      <c r="K40" s="23">
        <v>0</v>
      </c>
      <c r="L40" s="23">
        <v>0</v>
      </c>
      <c r="M40" s="23">
        <f t="shared" si="5"/>
        <v>0</v>
      </c>
      <c r="N40" s="10">
        <f t="shared" si="6"/>
        <v>0</v>
      </c>
      <c r="O40" s="23">
        <f t="shared" si="7"/>
        <v>0</v>
      </c>
      <c r="P40" s="15">
        <f t="shared" si="8"/>
        <v>0</v>
      </c>
      <c r="Q40" s="24">
        <f t="shared" si="9"/>
        <v>1724.1</v>
      </c>
      <c r="R40" s="24">
        <f t="shared" si="10"/>
        <v>145</v>
      </c>
      <c r="S40" s="24">
        <f t="shared" si="11"/>
        <v>147.66</v>
      </c>
      <c r="T40" s="24">
        <f t="shared" si="12"/>
        <v>2.6599999999999966</v>
      </c>
      <c r="U40" s="57">
        <f t="shared" si="13"/>
        <v>101.83448275862068</v>
      </c>
      <c r="V40" s="23">
        <f t="shared" si="14"/>
        <v>-1576.4399999999998</v>
      </c>
      <c r="W40" s="58">
        <f t="shared" si="15"/>
        <v>-91.435531581694789</v>
      </c>
    </row>
    <row r="41" spans="1:23" ht="25.5" x14ac:dyDescent="0.2">
      <c r="A41" s="22">
        <v>18030100</v>
      </c>
      <c r="B41" s="65" t="s">
        <v>43</v>
      </c>
      <c r="C41" s="23">
        <v>1724.1</v>
      </c>
      <c r="D41" s="23">
        <v>145</v>
      </c>
      <c r="E41" s="23">
        <v>147.66</v>
      </c>
      <c r="F41" s="23">
        <f t="shared" si="3"/>
        <v>2.6599999999999966</v>
      </c>
      <c r="G41" s="10">
        <f t="shared" si="4"/>
        <v>101.83448275862068</v>
      </c>
      <c r="H41" s="23">
        <f t="shared" si="0"/>
        <v>-1576.4399999999998</v>
      </c>
      <c r="I41" s="15">
        <f t="shared" si="1"/>
        <v>-91.435531581694789</v>
      </c>
      <c r="J41" s="23">
        <v>0</v>
      </c>
      <c r="K41" s="23">
        <v>0</v>
      </c>
      <c r="L41" s="23">
        <v>0</v>
      </c>
      <c r="M41" s="23">
        <f t="shared" si="5"/>
        <v>0</v>
      </c>
      <c r="N41" s="10">
        <f t="shared" si="6"/>
        <v>0</v>
      </c>
      <c r="O41" s="23">
        <f t="shared" si="7"/>
        <v>0</v>
      </c>
      <c r="P41" s="15">
        <f t="shared" si="8"/>
        <v>0</v>
      </c>
      <c r="Q41" s="24">
        <f t="shared" si="9"/>
        <v>1724.1</v>
      </c>
      <c r="R41" s="24">
        <f t="shared" si="10"/>
        <v>145</v>
      </c>
      <c r="S41" s="24">
        <f t="shared" si="11"/>
        <v>147.66</v>
      </c>
      <c r="T41" s="24">
        <f t="shared" si="12"/>
        <v>2.6599999999999966</v>
      </c>
      <c r="U41" s="57">
        <f t="shared" si="13"/>
        <v>101.83448275862068</v>
      </c>
      <c r="V41" s="23">
        <f t="shared" si="14"/>
        <v>-1576.4399999999998</v>
      </c>
      <c r="W41" s="58">
        <f t="shared" si="15"/>
        <v>-91.435531581694789</v>
      </c>
    </row>
    <row r="42" spans="1:23" ht="38.25" x14ac:dyDescent="0.2">
      <c r="A42" s="22">
        <v>18040000</v>
      </c>
      <c r="B42" s="65" t="s">
        <v>11</v>
      </c>
      <c r="C42" s="23">
        <v>-1665.6</v>
      </c>
      <c r="D42" s="23">
        <v>0</v>
      </c>
      <c r="E42" s="23">
        <v>0</v>
      </c>
      <c r="F42" s="23">
        <f t="shared" si="3"/>
        <v>0</v>
      </c>
      <c r="G42" s="10">
        <f t="shared" si="4"/>
        <v>0</v>
      </c>
      <c r="H42" s="23">
        <f t="shared" si="0"/>
        <v>1665.6</v>
      </c>
      <c r="I42" s="15">
        <f t="shared" si="1"/>
        <v>-100</v>
      </c>
      <c r="J42" s="23">
        <v>0</v>
      </c>
      <c r="K42" s="23">
        <v>0</v>
      </c>
      <c r="L42" s="23">
        <v>0</v>
      </c>
      <c r="M42" s="23">
        <f t="shared" si="5"/>
        <v>0</v>
      </c>
      <c r="N42" s="10">
        <f t="shared" si="6"/>
        <v>0</v>
      </c>
      <c r="O42" s="23">
        <f t="shared" si="7"/>
        <v>0</v>
      </c>
      <c r="P42" s="15">
        <f t="shared" si="8"/>
        <v>0</v>
      </c>
      <c r="Q42" s="24">
        <f t="shared" si="9"/>
        <v>-1665.6</v>
      </c>
      <c r="R42" s="24">
        <f t="shared" si="10"/>
        <v>0</v>
      </c>
      <c r="S42" s="24">
        <f t="shared" si="11"/>
        <v>0</v>
      </c>
      <c r="T42" s="24">
        <f t="shared" si="12"/>
        <v>0</v>
      </c>
      <c r="U42" s="57">
        <f t="shared" si="13"/>
        <v>0</v>
      </c>
      <c r="V42" s="23">
        <f t="shared" si="14"/>
        <v>1665.6</v>
      </c>
      <c r="W42" s="58">
        <f t="shared" si="15"/>
        <v>-100</v>
      </c>
    </row>
    <row r="43" spans="1:23" ht="51" x14ac:dyDescent="0.2">
      <c r="A43" s="22">
        <v>18040100</v>
      </c>
      <c r="B43" s="65" t="s">
        <v>12</v>
      </c>
      <c r="C43" s="23">
        <v>-300.45</v>
      </c>
      <c r="D43" s="23">
        <v>0</v>
      </c>
      <c r="E43" s="23">
        <v>0</v>
      </c>
      <c r="F43" s="23">
        <f t="shared" si="3"/>
        <v>0</v>
      </c>
      <c r="G43" s="10">
        <f t="shared" si="4"/>
        <v>0</v>
      </c>
      <c r="H43" s="23">
        <f t="shared" si="0"/>
        <v>300.45</v>
      </c>
      <c r="I43" s="15">
        <f t="shared" si="1"/>
        <v>-100</v>
      </c>
      <c r="J43" s="23">
        <v>0</v>
      </c>
      <c r="K43" s="23">
        <v>0</v>
      </c>
      <c r="L43" s="23">
        <v>0</v>
      </c>
      <c r="M43" s="23">
        <f t="shared" si="5"/>
        <v>0</v>
      </c>
      <c r="N43" s="10">
        <f t="shared" si="6"/>
        <v>0</v>
      </c>
      <c r="O43" s="23">
        <f t="shared" si="7"/>
        <v>0</v>
      </c>
      <c r="P43" s="15">
        <f t="shared" si="8"/>
        <v>0</v>
      </c>
      <c r="Q43" s="24">
        <f t="shared" si="9"/>
        <v>-300.45</v>
      </c>
      <c r="R43" s="24">
        <f t="shared" si="10"/>
        <v>0</v>
      </c>
      <c r="S43" s="24">
        <f t="shared" si="11"/>
        <v>0</v>
      </c>
      <c r="T43" s="24">
        <f t="shared" si="12"/>
        <v>0</v>
      </c>
      <c r="U43" s="57">
        <f t="shared" si="13"/>
        <v>0</v>
      </c>
      <c r="V43" s="23">
        <f t="shared" si="14"/>
        <v>300.45</v>
      </c>
      <c r="W43" s="58">
        <f t="shared" si="15"/>
        <v>-100</v>
      </c>
    </row>
    <row r="44" spans="1:23" ht="51" x14ac:dyDescent="0.2">
      <c r="A44" s="22">
        <v>18040200</v>
      </c>
      <c r="B44" s="65" t="s">
        <v>44</v>
      </c>
      <c r="C44" s="23">
        <v>-970.17</v>
      </c>
      <c r="D44" s="23">
        <v>0</v>
      </c>
      <c r="E44" s="23">
        <v>0</v>
      </c>
      <c r="F44" s="23">
        <f t="shared" si="3"/>
        <v>0</v>
      </c>
      <c r="G44" s="10">
        <f t="shared" si="4"/>
        <v>0</v>
      </c>
      <c r="H44" s="23">
        <f t="shared" ref="H44:H75" si="16">E44-C44</f>
        <v>970.17</v>
      </c>
      <c r="I44" s="15">
        <f t="shared" ref="I44:I75" si="17">IF(C44=0,0,E44/C44*100-100)</f>
        <v>-100</v>
      </c>
      <c r="J44" s="23">
        <v>0</v>
      </c>
      <c r="K44" s="23">
        <v>0</v>
      </c>
      <c r="L44" s="23">
        <v>0</v>
      </c>
      <c r="M44" s="23">
        <f t="shared" si="5"/>
        <v>0</v>
      </c>
      <c r="N44" s="10">
        <f t="shared" si="6"/>
        <v>0</v>
      </c>
      <c r="O44" s="23">
        <f t="shared" si="7"/>
        <v>0</v>
      </c>
      <c r="P44" s="15">
        <f t="shared" si="8"/>
        <v>0</v>
      </c>
      <c r="Q44" s="24">
        <f t="shared" si="9"/>
        <v>-970.17</v>
      </c>
      <c r="R44" s="24">
        <f t="shared" si="10"/>
        <v>0</v>
      </c>
      <c r="S44" s="24">
        <f t="shared" si="11"/>
        <v>0</v>
      </c>
      <c r="T44" s="24">
        <f t="shared" si="12"/>
        <v>0</v>
      </c>
      <c r="U44" s="57">
        <f t="shared" si="13"/>
        <v>0</v>
      </c>
      <c r="V44" s="23">
        <f t="shared" si="14"/>
        <v>970.17</v>
      </c>
      <c r="W44" s="58">
        <f t="shared" si="15"/>
        <v>-100</v>
      </c>
    </row>
    <row r="45" spans="1:23" ht="51" x14ac:dyDescent="0.2">
      <c r="A45" s="22">
        <v>18040600</v>
      </c>
      <c r="B45" s="65" t="s">
        <v>13</v>
      </c>
      <c r="C45" s="23">
        <v>0</v>
      </c>
      <c r="D45" s="23">
        <v>0</v>
      </c>
      <c r="E45" s="23">
        <v>0</v>
      </c>
      <c r="F45" s="23">
        <f t="shared" si="3"/>
        <v>0</v>
      </c>
      <c r="G45" s="10">
        <f t="shared" si="4"/>
        <v>0</v>
      </c>
      <c r="H45" s="23">
        <f t="shared" si="16"/>
        <v>0</v>
      </c>
      <c r="I45" s="15">
        <f t="shared" si="17"/>
        <v>0</v>
      </c>
      <c r="J45" s="23">
        <v>0</v>
      </c>
      <c r="K45" s="23">
        <v>0</v>
      </c>
      <c r="L45" s="23">
        <v>0</v>
      </c>
      <c r="M45" s="23">
        <f t="shared" si="5"/>
        <v>0</v>
      </c>
      <c r="N45" s="10">
        <f t="shared" si="6"/>
        <v>0</v>
      </c>
      <c r="O45" s="23">
        <f t="shared" si="7"/>
        <v>0</v>
      </c>
      <c r="P45" s="15">
        <f t="shared" si="8"/>
        <v>0</v>
      </c>
      <c r="Q45" s="24">
        <f t="shared" si="9"/>
        <v>0</v>
      </c>
      <c r="R45" s="24">
        <f t="shared" si="10"/>
        <v>0</v>
      </c>
      <c r="S45" s="24">
        <f t="shared" si="11"/>
        <v>0</v>
      </c>
      <c r="T45" s="24">
        <f t="shared" si="12"/>
        <v>0</v>
      </c>
      <c r="U45" s="57">
        <f t="shared" si="13"/>
        <v>0</v>
      </c>
      <c r="V45" s="23">
        <f t="shared" si="14"/>
        <v>0</v>
      </c>
      <c r="W45" s="58">
        <f t="shared" si="15"/>
        <v>0</v>
      </c>
    </row>
    <row r="46" spans="1:23" ht="51" x14ac:dyDescent="0.2">
      <c r="A46" s="22">
        <v>18041300</v>
      </c>
      <c r="B46" s="65" t="s">
        <v>45</v>
      </c>
      <c r="C46" s="23">
        <v>-394.98</v>
      </c>
      <c r="D46" s="23">
        <v>0</v>
      </c>
      <c r="E46" s="23">
        <v>0</v>
      </c>
      <c r="F46" s="23">
        <f t="shared" si="3"/>
        <v>0</v>
      </c>
      <c r="G46" s="10">
        <f t="shared" si="4"/>
        <v>0</v>
      </c>
      <c r="H46" s="23">
        <f t="shared" si="16"/>
        <v>394.98</v>
      </c>
      <c r="I46" s="15">
        <f t="shared" si="17"/>
        <v>-100</v>
      </c>
      <c r="J46" s="23">
        <v>0</v>
      </c>
      <c r="K46" s="23">
        <v>0</v>
      </c>
      <c r="L46" s="23">
        <v>0</v>
      </c>
      <c r="M46" s="23">
        <f t="shared" si="5"/>
        <v>0</v>
      </c>
      <c r="N46" s="10">
        <f t="shared" si="6"/>
        <v>0</v>
      </c>
      <c r="O46" s="23">
        <f t="shared" si="7"/>
        <v>0</v>
      </c>
      <c r="P46" s="15">
        <f t="shared" si="8"/>
        <v>0</v>
      </c>
      <c r="Q46" s="24">
        <f t="shared" si="9"/>
        <v>-394.98</v>
      </c>
      <c r="R46" s="24">
        <f t="shared" si="10"/>
        <v>0</v>
      </c>
      <c r="S46" s="24">
        <f t="shared" si="11"/>
        <v>0</v>
      </c>
      <c r="T46" s="24">
        <f t="shared" si="12"/>
        <v>0</v>
      </c>
      <c r="U46" s="57">
        <f t="shared" si="13"/>
        <v>0</v>
      </c>
      <c r="V46" s="23">
        <f t="shared" si="14"/>
        <v>394.98</v>
      </c>
      <c r="W46" s="58">
        <f t="shared" si="15"/>
        <v>-100</v>
      </c>
    </row>
    <row r="47" spans="1:23" x14ac:dyDescent="0.2">
      <c r="A47" s="22">
        <v>18050000</v>
      </c>
      <c r="B47" s="65" t="s">
        <v>14</v>
      </c>
      <c r="C47" s="23">
        <v>4579518.99</v>
      </c>
      <c r="D47" s="23">
        <v>5032000</v>
      </c>
      <c r="E47" s="23">
        <v>5382455.0999999996</v>
      </c>
      <c r="F47" s="23">
        <f t="shared" si="3"/>
        <v>350455.09999999963</v>
      </c>
      <c r="G47" s="10">
        <f t="shared" si="4"/>
        <v>106.96452901430843</v>
      </c>
      <c r="H47" s="23">
        <f t="shared" si="16"/>
        <v>802936.1099999994</v>
      </c>
      <c r="I47" s="15">
        <f t="shared" si="17"/>
        <v>17.533197520379744</v>
      </c>
      <c r="J47" s="23">
        <v>0</v>
      </c>
      <c r="K47" s="23">
        <v>0</v>
      </c>
      <c r="L47" s="23">
        <v>0</v>
      </c>
      <c r="M47" s="23">
        <f t="shared" si="5"/>
        <v>0</v>
      </c>
      <c r="N47" s="10">
        <f t="shared" si="6"/>
        <v>0</v>
      </c>
      <c r="O47" s="23">
        <f t="shared" si="7"/>
        <v>0</v>
      </c>
      <c r="P47" s="15">
        <f t="shared" si="8"/>
        <v>0</v>
      </c>
      <c r="Q47" s="24">
        <f t="shared" si="9"/>
        <v>4579518.99</v>
      </c>
      <c r="R47" s="24">
        <f t="shared" si="10"/>
        <v>5032000</v>
      </c>
      <c r="S47" s="24">
        <f t="shared" si="11"/>
        <v>5382455.0999999996</v>
      </c>
      <c r="T47" s="24">
        <f t="shared" si="12"/>
        <v>350455.09999999963</v>
      </c>
      <c r="U47" s="57">
        <f t="shared" si="13"/>
        <v>106.96452901430843</v>
      </c>
      <c r="V47" s="23">
        <f t="shared" si="14"/>
        <v>802936.1099999994</v>
      </c>
      <c r="W47" s="58">
        <f t="shared" si="15"/>
        <v>17.533197520379744</v>
      </c>
    </row>
    <row r="48" spans="1:23" x14ac:dyDescent="0.2">
      <c r="A48" s="22">
        <v>18050300</v>
      </c>
      <c r="B48" s="65" t="s">
        <v>15</v>
      </c>
      <c r="C48" s="23">
        <v>224775.44</v>
      </c>
      <c r="D48" s="23">
        <v>342000</v>
      </c>
      <c r="E48" s="23">
        <v>344412.86</v>
      </c>
      <c r="F48" s="23">
        <f t="shared" si="3"/>
        <v>2412.859999999986</v>
      </c>
      <c r="G48" s="10">
        <f t="shared" si="4"/>
        <v>100.70551461988305</v>
      </c>
      <c r="H48" s="23">
        <f t="shared" si="16"/>
        <v>119637.41999999998</v>
      </c>
      <c r="I48" s="15">
        <f t="shared" si="17"/>
        <v>53.225307889509622</v>
      </c>
      <c r="J48" s="23">
        <v>0</v>
      </c>
      <c r="K48" s="23">
        <v>0</v>
      </c>
      <c r="L48" s="23">
        <v>0</v>
      </c>
      <c r="M48" s="23">
        <f t="shared" si="5"/>
        <v>0</v>
      </c>
      <c r="N48" s="10">
        <f t="shared" si="6"/>
        <v>0</v>
      </c>
      <c r="O48" s="23">
        <f t="shared" si="7"/>
        <v>0</v>
      </c>
      <c r="P48" s="15">
        <f t="shared" si="8"/>
        <v>0</v>
      </c>
      <c r="Q48" s="24">
        <f t="shared" si="9"/>
        <v>224775.44</v>
      </c>
      <c r="R48" s="24">
        <f t="shared" si="10"/>
        <v>342000</v>
      </c>
      <c r="S48" s="24">
        <f t="shared" si="11"/>
        <v>344412.86</v>
      </c>
      <c r="T48" s="24">
        <f t="shared" si="12"/>
        <v>2412.859999999986</v>
      </c>
      <c r="U48" s="57">
        <f t="shared" si="13"/>
        <v>100.70551461988305</v>
      </c>
      <c r="V48" s="23">
        <f t="shared" si="14"/>
        <v>119637.41999999998</v>
      </c>
      <c r="W48" s="58">
        <f t="shared" si="15"/>
        <v>53.225307889509622</v>
      </c>
    </row>
    <row r="49" spans="1:23" x14ac:dyDescent="0.2">
      <c r="A49" s="22">
        <v>18050400</v>
      </c>
      <c r="B49" s="65" t="s">
        <v>16</v>
      </c>
      <c r="C49" s="23">
        <v>2777807.33</v>
      </c>
      <c r="D49" s="23">
        <v>2840000</v>
      </c>
      <c r="E49" s="23">
        <v>2945515.05</v>
      </c>
      <c r="F49" s="23">
        <f t="shared" si="3"/>
        <v>105515.04999999981</v>
      </c>
      <c r="G49" s="10">
        <f t="shared" si="4"/>
        <v>103.71531866197184</v>
      </c>
      <c r="H49" s="23">
        <f t="shared" si="16"/>
        <v>167707.71999999974</v>
      </c>
      <c r="I49" s="15">
        <f t="shared" si="17"/>
        <v>6.0374136891632446</v>
      </c>
      <c r="J49" s="23">
        <v>0</v>
      </c>
      <c r="K49" s="23">
        <v>0</v>
      </c>
      <c r="L49" s="23">
        <v>0</v>
      </c>
      <c r="M49" s="23">
        <f t="shared" si="5"/>
        <v>0</v>
      </c>
      <c r="N49" s="10">
        <f t="shared" si="6"/>
        <v>0</v>
      </c>
      <c r="O49" s="23">
        <f t="shared" si="7"/>
        <v>0</v>
      </c>
      <c r="P49" s="15">
        <f t="shared" si="8"/>
        <v>0</v>
      </c>
      <c r="Q49" s="24">
        <f t="shared" si="9"/>
        <v>2777807.33</v>
      </c>
      <c r="R49" s="24">
        <f t="shared" si="10"/>
        <v>2840000</v>
      </c>
      <c r="S49" s="24">
        <f t="shared" si="11"/>
        <v>2945515.05</v>
      </c>
      <c r="T49" s="24">
        <f t="shared" si="12"/>
        <v>105515.04999999981</v>
      </c>
      <c r="U49" s="57">
        <f t="shared" si="13"/>
        <v>103.71531866197184</v>
      </c>
      <c r="V49" s="23">
        <f t="shared" si="14"/>
        <v>167707.71999999974</v>
      </c>
      <c r="W49" s="58">
        <f t="shared" si="15"/>
        <v>6.0374136891632446</v>
      </c>
    </row>
    <row r="50" spans="1:23" ht="89.25" x14ac:dyDescent="0.2">
      <c r="A50" s="22">
        <v>18050500</v>
      </c>
      <c r="B50" s="65" t="s">
        <v>74</v>
      </c>
      <c r="C50" s="23">
        <v>1576936.22</v>
      </c>
      <c r="D50" s="23">
        <v>1850000</v>
      </c>
      <c r="E50" s="23">
        <v>2092527.19</v>
      </c>
      <c r="F50" s="23">
        <f t="shared" si="3"/>
        <v>242527.18999999994</v>
      </c>
      <c r="G50" s="10">
        <f t="shared" si="4"/>
        <v>113.10957783783783</v>
      </c>
      <c r="H50" s="23">
        <f t="shared" si="16"/>
        <v>515590.97</v>
      </c>
      <c r="I50" s="15">
        <f t="shared" si="17"/>
        <v>32.69574022467441</v>
      </c>
      <c r="J50" s="23">
        <v>0</v>
      </c>
      <c r="K50" s="23">
        <v>0</v>
      </c>
      <c r="L50" s="23">
        <v>0</v>
      </c>
      <c r="M50" s="23">
        <f t="shared" si="5"/>
        <v>0</v>
      </c>
      <c r="N50" s="10">
        <f t="shared" si="6"/>
        <v>0</v>
      </c>
      <c r="O50" s="23">
        <f t="shared" si="7"/>
        <v>0</v>
      </c>
      <c r="P50" s="15">
        <f t="shared" si="8"/>
        <v>0</v>
      </c>
      <c r="Q50" s="24">
        <f t="shared" si="9"/>
        <v>1576936.22</v>
      </c>
      <c r="R50" s="24">
        <f t="shared" si="10"/>
        <v>1850000</v>
      </c>
      <c r="S50" s="24">
        <f t="shared" si="11"/>
        <v>2092527.19</v>
      </c>
      <c r="T50" s="24">
        <f t="shared" si="12"/>
        <v>242527.18999999994</v>
      </c>
      <c r="U50" s="57">
        <f t="shared" si="13"/>
        <v>113.10957783783783</v>
      </c>
      <c r="V50" s="23">
        <f t="shared" si="14"/>
        <v>515590.97</v>
      </c>
      <c r="W50" s="58">
        <f t="shared" si="15"/>
        <v>32.69574022467441</v>
      </c>
    </row>
    <row r="51" spans="1:23" x14ac:dyDescent="0.2">
      <c r="A51" s="22">
        <v>19000000</v>
      </c>
      <c r="B51" s="65" t="s">
        <v>17</v>
      </c>
      <c r="C51" s="23">
        <v>193316.69</v>
      </c>
      <c r="D51" s="23">
        <v>0</v>
      </c>
      <c r="E51" s="23">
        <v>0</v>
      </c>
      <c r="F51" s="23">
        <f t="shared" si="3"/>
        <v>0</v>
      </c>
      <c r="G51" s="10">
        <f t="shared" si="4"/>
        <v>0</v>
      </c>
      <c r="H51" s="23">
        <f t="shared" si="16"/>
        <v>-193316.69</v>
      </c>
      <c r="I51" s="15">
        <f t="shared" si="17"/>
        <v>-100</v>
      </c>
      <c r="J51" s="23">
        <v>34985074.770000003</v>
      </c>
      <c r="K51" s="23">
        <v>9117800</v>
      </c>
      <c r="L51" s="23">
        <v>12847874.07</v>
      </c>
      <c r="M51" s="23">
        <f t="shared" si="5"/>
        <v>3730074.0700000003</v>
      </c>
      <c r="N51" s="10">
        <f t="shared" si="6"/>
        <v>140.90980357103689</v>
      </c>
      <c r="O51" s="23">
        <f t="shared" si="7"/>
        <v>-22137200.700000003</v>
      </c>
      <c r="P51" s="15">
        <f t="shared" si="8"/>
        <v>-63.276128021835298</v>
      </c>
      <c r="Q51" s="24">
        <f t="shared" si="9"/>
        <v>35178391.460000001</v>
      </c>
      <c r="R51" s="24">
        <f t="shared" si="10"/>
        <v>9117800</v>
      </c>
      <c r="S51" s="24">
        <f t="shared" si="11"/>
        <v>12847874.07</v>
      </c>
      <c r="T51" s="24">
        <f t="shared" si="12"/>
        <v>3730074.0700000003</v>
      </c>
      <c r="U51" s="57">
        <f t="shared" si="13"/>
        <v>140.90980357103689</v>
      </c>
      <c r="V51" s="23">
        <f t="shared" si="14"/>
        <v>-22330517.390000001</v>
      </c>
      <c r="W51" s="58">
        <f t="shared" si="15"/>
        <v>-63.477937629385856</v>
      </c>
    </row>
    <row r="52" spans="1:23" x14ac:dyDescent="0.2">
      <c r="A52" s="22">
        <v>19010000</v>
      </c>
      <c r="B52" s="65" t="s">
        <v>18</v>
      </c>
      <c r="C52" s="23">
        <v>0</v>
      </c>
      <c r="D52" s="23">
        <v>0</v>
      </c>
      <c r="E52" s="23">
        <v>0</v>
      </c>
      <c r="F52" s="23">
        <f t="shared" si="3"/>
        <v>0</v>
      </c>
      <c r="G52" s="10">
        <f t="shared" si="4"/>
        <v>0</v>
      </c>
      <c r="H52" s="23">
        <f t="shared" si="16"/>
        <v>0</v>
      </c>
      <c r="I52" s="15">
        <f t="shared" si="17"/>
        <v>0</v>
      </c>
      <c r="J52" s="23">
        <v>34985074.770000003</v>
      </c>
      <c r="K52" s="23">
        <v>9117800</v>
      </c>
      <c r="L52" s="23">
        <v>12847874.07</v>
      </c>
      <c r="M52" s="23">
        <f t="shared" ref="M52:M110" si="18">L52-K52</f>
        <v>3730074.0700000003</v>
      </c>
      <c r="N52" s="10">
        <f t="shared" ref="N52:N110" si="19">IF(K52=0,0,L52/K52*100)</f>
        <v>140.90980357103689</v>
      </c>
      <c r="O52" s="23">
        <f t="shared" si="7"/>
        <v>-22137200.700000003</v>
      </c>
      <c r="P52" s="15">
        <f t="shared" si="8"/>
        <v>-63.276128021835298</v>
      </c>
      <c r="Q52" s="24">
        <f t="shared" si="9"/>
        <v>34985074.770000003</v>
      </c>
      <c r="R52" s="24">
        <f t="shared" si="10"/>
        <v>9117800</v>
      </c>
      <c r="S52" s="24">
        <f t="shared" si="11"/>
        <v>12847874.07</v>
      </c>
      <c r="T52" s="24">
        <f t="shared" si="12"/>
        <v>3730074.0700000003</v>
      </c>
      <c r="U52" s="57">
        <f t="shared" si="13"/>
        <v>140.90980357103689</v>
      </c>
      <c r="V52" s="23">
        <f t="shared" si="14"/>
        <v>-22137200.700000003</v>
      </c>
      <c r="W52" s="58">
        <f t="shared" si="15"/>
        <v>-63.276128021835298</v>
      </c>
    </row>
    <row r="53" spans="1:23" ht="76.5" x14ac:dyDescent="0.2">
      <c r="A53" s="22">
        <v>19010100</v>
      </c>
      <c r="B53" s="65" t="s">
        <v>91</v>
      </c>
      <c r="C53" s="23">
        <v>0</v>
      </c>
      <c r="D53" s="23">
        <v>0</v>
      </c>
      <c r="E53" s="23">
        <v>0</v>
      </c>
      <c r="F53" s="23">
        <f t="shared" si="3"/>
        <v>0</v>
      </c>
      <c r="G53" s="10">
        <f t="shared" si="4"/>
        <v>0</v>
      </c>
      <c r="H53" s="23">
        <f t="shared" si="16"/>
        <v>0</v>
      </c>
      <c r="I53" s="15">
        <f t="shared" si="17"/>
        <v>0</v>
      </c>
      <c r="J53" s="23">
        <v>33775273.5</v>
      </c>
      <c r="K53" s="23">
        <v>8444000</v>
      </c>
      <c r="L53" s="23">
        <v>11855727.539999999</v>
      </c>
      <c r="M53" s="23">
        <f t="shared" si="18"/>
        <v>3411727.5399999991</v>
      </c>
      <c r="N53" s="10">
        <f t="shared" si="19"/>
        <v>140.40416319279961</v>
      </c>
      <c r="O53" s="23">
        <f t="shared" si="7"/>
        <v>-21919545.960000001</v>
      </c>
      <c r="P53" s="15">
        <f t="shared" si="8"/>
        <v>-64.898204184786252</v>
      </c>
      <c r="Q53" s="24">
        <f t="shared" si="9"/>
        <v>33775273.5</v>
      </c>
      <c r="R53" s="24">
        <f t="shared" si="10"/>
        <v>8444000</v>
      </c>
      <c r="S53" s="24">
        <f t="shared" si="11"/>
        <v>11855727.539999999</v>
      </c>
      <c r="T53" s="24">
        <f t="shared" si="12"/>
        <v>3411727.5399999991</v>
      </c>
      <c r="U53" s="57">
        <f t="shared" si="13"/>
        <v>140.40416319279961</v>
      </c>
      <c r="V53" s="23">
        <f t="shared" si="14"/>
        <v>-21919545.960000001</v>
      </c>
      <c r="W53" s="58">
        <f t="shared" si="15"/>
        <v>-64.898204184786252</v>
      </c>
    </row>
    <row r="54" spans="1:23" ht="25.5" x14ac:dyDescent="0.2">
      <c r="A54" s="22">
        <v>19010200</v>
      </c>
      <c r="B54" s="65" t="s">
        <v>19</v>
      </c>
      <c r="C54" s="23">
        <v>0</v>
      </c>
      <c r="D54" s="23">
        <v>0</v>
      </c>
      <c r="E54" s="23">
        <v>0</v>
      </c>
      <c r="F54" s="23">
        <f t="shared" si="3"/>
        <v>0</v>
      </c>
      <c r="G54" s="10">
        <f t="shared" si="4"/>
        <v>0</v>
      </c>
      <c r="H54" s="23">
        <f t="shared" si="16"/>
        <v>0</v>
      </c>
      <c r="I54" s="15">
        <f t="shared" si="17"/>
        <v>0</v>
      </c>
      <c r="J54" s="23">
        <v>52717.85</v>
      </c>
      <c r="K54" s="23">
        <v>48300</v>
      </c>
      <c r="L54" s="23">
        <v>61845.06</v>
      </c>
      <c r="M54" s="23">
        <f t="shared" si="18"/>
        <v>13545.059999999998</v>
      </c>
      <c r="N54" s="10">
        <f t="shared" si="19"/>
        <v>128.04360248447205</v>
      </c>
      <c r="O54" s="23">
        <f t="shared" si="7"/>
        <v>9127.2099999999991</v>
      </c>
      <c r="P54" s="15">
        <f t="shared" si="8"/>
        <v>17.313319871732261</v>
      </c>
      <c r="Q54" s="24">
        <f t="shared" si="9"/>
        <v>52717.85</v>
      </c>
      <c r="R54" s="24">
        <f t="shared" si="10"/>
        <v>48300</v>
      </c>
      <c r="S54" s="24">
        <f t="shared" si="11"/>
        <v>61845.06</v>
      </c>
      <c r="T54" s="24">
        <f t="shared" si="12"/>
        <v>13545.059999999998</v>
      </c>
      <c r="U54" s="57">
        <f t="shared" si="13"/>
        <v>128.04360248447205</v>
      </c>
      <c r="V54" s="23">
        <f t="shared" si="14"/>
        <v>9127.2099999999991</v>
      </c>
      <c r="W54" s="58">
        <f t="shared" si="15"/>
        <v>17.313319871732261</v>
      </c>
    </row>
    <row r="55" spans="1:23" ht="63.75" x14ac:dyDescent="0.2">
      <c r="A55" s="22">
        <v>19010300</v>
      </c>
      <c r="B55" s="65" t="s">
        <v>20</v>
      </c>
      <c r="C55" s="23">
        <v>0</v>
      </c>
      <c r="D55" s="23">
        <v>0</v>
      </c>
      <c r="E55" s="23">
        <v>0</v>
      </c>
      <c r="F55" s="23">
        <f t="shared" si="3"/>
        <v>0</v>
      </c>
      <c r="G55" s="10">
        <f t="shared" si="4"/>
        <v>0</v>
      </c>
      <c r="H55" s="23">
        <f t="shared" si="16"/>
        <v>0</v>
      </c>
      <c r="I55" s="15">
        <f t="shared" si="17"/>
        <v>0</v>
      </c>
      <c r="J55" s="23">
        <v>1157083.42</v>
      </c>
      <c r="K55" s="23">
        <v>625500</v>
      </c>
      <c r="L55" s="23">
        <v>930301.47</v>
      </c>
      <c r="M55" s="23">
        <f t="shared" si="18"/>
        <v>304801.46999999997</v>
      </c>
      <c r="N55" s="10">
        <f t="shared" si="19"/>
        <v>148.72925179856117</v>
      </c>
      <c r="O55" s="23">
        <f t="shared" si="7"/>
        <v>-226781.94999999995</v>
      </c>
      <c r="P55" s="15">
        <f t="shared" si="8"/>
        <v>-19.599446857513527</v>
      </c>
      <c r="Q55" s="24">
        <f t="shared" si="9"/>
        <v>1157083.42</v>
      </c>
      <c r="R55" s="24">
        <f t="shared" si="10"/>
        <v>625500</v>
      </c>
      <c r="S55" s="24">
        <f t="shared" si="11"/>
        <v>930301.47</v>
      </c>
      <c r="T55" s="24">
        <f t="shared" si="12"/>
        <v>304801.46999999997</v>
      </c>
      <c r="U55" s="57">
        <f t="shared" si="13"/>
        <v>148.72925179856117</v>
      </c>
      <c r="V55" s="23">
        <f t="shared" si="14"/>
        <v>-226781.94999999995</v>
      </c>
      <c r="W55" s="58">
        <f t="shared" si="15"/>
        <v>-19.599446857513527</v>
      </c>
    </row>
    <row r="56" spans="1:23" ht="25.5" x14ac:dyDescent="0.2">
      <c r="A56" s="22">
        <v>19090000</v>
      </c>
      <c r="B56" s="65" t="s">
        <v>46</v>
      </c>
      <c r="C56" s="23">
        <v>193316.69</v>
      </c>
      <c r="D56" s="23">
        <v>0</v>
      </c>
      <c r="E56" s="23">
        <v>0</v>
      </c>
      <c r="F56" s="23">
        <f t="shared" si="3"/>
        <v>0</v>
      </c>
      <c r="G56" s="10">
        <f t="shared" si="4"/>
        <v>0</v>
      </c>
      <c r="H56" s="23">
        <f t="shared" si="16"/>
        <v>-193316.69</v>
      </c>
      <c r="I56" s="15">
        <f t="shared" si="17"/>
        <v>-100</v>
      </c>
      <c r="J56" s="23">
        <v>0</v>
      </c>
      <c r="K56" s="23">
        <v>0</v>
      </c>
      <c r="L56" s="23">
        <v>0</v>
      </c>
      <c r="M56" s="23">
        <f t="shared" si="18"/>
        <v>0</v>
      </c>
      <c r="N56" s="10">
        <f t="shared" si="19"/>
        <v>0</v>
      </c>
      <c r="O56" s="23">
        <f t="shared" si="7"/>
        <v>0</v>
      </c>
      <c r="P56" s="15">
        <f t="shared" si="8"/>
        <v>0</v>
      </c>
      <c r="Q56" s="24">
        <f t="shared" si="9"/>
        <v>193316.69</v>
      </c>
      <c r="R56" s="24">
        <f t="shared" si="10"/>
        <v>0</v>
      </c>
      <c r="S56" s="24">
        <f t="shared" si="11"/>
        <v>0</v>
      </c>
      <c r="T56" s="24">
        <f t="shared" si="12"/>
        <v>0</v>
      </c>
      <c r="U56" s="57">
        <f t="shared" si="13"/>
        <v>0</v>
      </c>
      <c r="V56" s="23">
        <f t="shared" si="14"/>
        <v>-193316.69</v>
      </c>
      <c r="W56" s="58">
        <f t="shared" si="15"/>
        <v>-100</v>
      </c>
    </row>
    <row r="57" spans="1:23" ht="191.25" x14ac:dyDescent="0.2">
      <c r="A57" s="22">
        <v>19090100</v>
      </c>
      <c r="B57" s="65" t="s">
        <v>87</v>
      </c>
      <c r="C57" s="23">
        <v>193316.69</v>
      </c>
      <c r="D57" s="23">
        <v>0</v>
      </c>
      <c r="E57" s="23">
        <v>0</v>
      </c>
      <c r="F57" s="23">
        <f t="shared" si="3"/>
        <v>0</v>
      </c>
      <c r="G57" s="10">
        <f t="shared" si="4"/>
        <v>0</v>
      </c>
      <c r="H57" s="23">
        <f t="shared" si="16"/>
        <v>-193316.69</v>
      </c>
      <c r="I57" s="15">
        <f t="shared" si="17"/>
        <v>-100</v>
      </c>
      <c r="J57" s="23">
        <v>0</v>
      </c>
      <c r="K57" s="23">
        <v>0</v>
      </c>
      <c r="L57" s="23">
        <v>0</v>
      </c>
      <c r="M57" s="23">
        <f t="shared" si="18"/>
        <v>0</v>
      </c>
      <c r="N57" s="10">
        <f t="shared" si="19"/>
        <v>0</v>
      </c>
      <c r="O57" s="23">
        <f t="shared" si="7"/>
        <v>0</v>
      </c>
      <c r="P57" s="15">
        <f t="shared" si="8"/>
        <v>0</v>
      </c>
      <c r="Q57" s="24">
        <f t="shared" si="9"/>
        <v>193316.69</v>
      </c>
      <c r="R57" s="24">
        <f t="shared" si="10"/>
        <v>0</v>
      </c>
      <c r="S57" s="24">
        <f t="shared" si="11"/>
        <v>0</v>
      </c>
      <c r="T57" s="24">
        <f t="shared" si="12"/>
        <v>0</v>
      </c>
      <c r="U57" s="57">
        <f t="shared" si="13"/>
        <v>0</v>
      </c>
      <c r="V57" s="23">
        <f t="shared" si="14"/>
        <v>-193316.69</v>
      </c>
      <c r="W57" s="58">
        <f t="shared" si="15"/>
        <v>-100</v>
      </c>
    </row>
    <row r="58" spans="1:23" x14ac:dyDescent="0.2">
      <c r="A58" s="22">
        <v>20000000</v>
      </c>
      <c r="B58" s="65" t="s">
        <v>21</v>
      </c>
      <c r="C58" s="23">
        <v>19549617.760000002</v>
      </c>
      <c r="D58" s="23">
        <v>9703522</v>
      </c>
      <c r="E58" s="23">
        <v>9839994.4199999999</v>
      </c>
      <c r="F58" s="23">
        <f t="shared" si="3"/>
        <v>136472.41999999993</v>
      </c>
      <c r="G58" s="10">
        <f t="shared" si="4"/>
        <v>101.40642150344999</v>
      </c>
      <c r="H58" s="23">
        <f t="shared" si="16"/>
        <v>-9709623.3400000017</v>
      </c>
      <c r="I58" s="15">
        <f t="shared" si="17"/>
        <v>-49.666563608556203</v>
      </c>
      <c r="J58" s="23">
        <v>1359421.8299999998</v>
      </c>
      <c r="K58" s="23">
        <v>2604594.0499999998</v>
      </c>
      <c r="L58" s="23">
        <v>2453819.6</v>
      </c>
      <c r="M58" s="23">
        <f t="shared" si="18"/>
        <v>-150774.44999999972</v>
      </c>
      <c r="N58" s="10">
        <f t="shared" si="19"/>
        <v>94.211211148240167</v>
      </c>
      <c r="O58" s="23">
        <f t="shared" si="7"/>
        <v>1094397.7700000003</v>
      </c>
      <c r="P58" s="15">
        <f t="shared" si="8"/>
        <v>80.504648803528511</v>
      </c>
      <c r="Q58" s="24">
        <f t="shared" si="9"/>
        <v>20909039.59</v>
      </c>
      <c r="R58" s="24">
        <f t="shared" si="10"/>
        <v>12308116.050000001</v>
      </c>
      <c r="S58" s="24">
        <f t="shared" si="11"/>
        <v>12293814.02</v>
      </c>
      <c r="T58" s="24">
        <f t="shared" si="12"/>
        <v>-14302.030000001192</v>
      </c>
      <c r="U58" s="57">
        <f t="shared" si="13"/>
        <v>99.883800006906824</v>
      </c>
      <c r="V58" s="23">
        <f t="shared" si="14"/>
        <v>-8615225.5700000003</v>
      </c>
      <c r="W58" s="58">
        <f t="shared" si="15"/>
        <v>-41.203353855240366</v>
      </c>
    </row>
    <row r="59" spans="1:23" ht="25.5" x14ac:dyDescent="0.2">
      <c r="A59" s="22">
        <v>21000000</v>
      </c>
      <c r="B59" s="65" t="s">
        <v>22</v>
      </c>
      <c r="C59" s="23">
        <v>19403275.32</v>
      </c>
      <c r="D59" s="23">
        <v>9541742</v>
      </c>
      <c r="E59" s="23">
        <v>9666717.7300000004</v>
      </c>
      <c r="F59" s="23">
        <f t="shared" si="3"/>
        <v>124975.73000000045</v>
      </c>
      <c r="G59" s="10">
        <f t="shared" si="4"/>
        <v>101.30977896908134</v>
      </c>
      <c r="H59" s="23">
        <f t="shared" si="16"/>
        <v>-9736557.5899999999</v>
      </c>
      <c r="I59" s="15">
        <f t="shared" si="17"/>
        <v>-50.179969254798984</v>
      </c>
      <c r="J59" s="23">
        <v>95754.95</v>
      </c>
      <c r="K59" s="23">
        <v>0</v>
      </c>
      <c r="L59" s="23">
        <v>103474.12</v>
      </c>
      <c r="M59" s="23">
        <f t="shared" si="18"/>
        <v>103474.12</v>
      </c>
      <c r="N59" s="10">
        <f t="shared" si="19"/>
        <v>0</v>
      </c>
      <c r="O59" s="23">
        <f t="shared" si="7"/>
        <v>7719.1699999999983</v>
      </c>
      <c r="P59" s="15">
        <f t="shared" si="8"/>
        <v>8.0613795944752837</v>
      </c>
      <c r="Q59" s="24">
        <f t="shared" si="9"/>
        <v>19499030.27</v>
      </c>
      <c r="R59" s="24">
        <f t="shared" si="10"/>
        <v>9541742</v>
      </c>
      <c r="S59" s="24">
        <f t="shared" si="11"/>
        <v>9770191.8499999996</v>
      </c>
      <c r="T59" s="24">
        <f t="shared" si="12"/>
        <v>228449.84999999963</v>
      </c>
      <c r="U59" s="57">
        <f t="shared" si="13"/>
        <v>102.39421533300732</v>
      </c>
      <c r="V59" s="23">
        <f t="shared" si="14"/>
        <v>-9728838.4199999999</v>
      </c>
      <c r="W59" s="58">
        <f t="shared" si="15"/>
        <v>-49.89396029077502</v>
      </c>
    </row>
    <row r="60" spans="1:23" ht="25.5" x14ac:dyDescent="0.2">
      <c r="A60" s="22">
        <v>21050000</v>
      </c>
      <c r="B60" s="65" t="s">
        <v>23</v>
      </c>
      <c r="C60" s="23">
        <v>19260684.920000002</v>
      </c>
      <c r="D60" s="23">
        <v>9540242</v>
      </c>
      <c r="E60" s="23">
        <v>9665119.7300000004</v>
      </c>
      <c r="F60" s="23">
        <f t="shared" si="3"/>
        <v>124877.73000000045</v>
      </c>
      <c r="G60" s="10">
        <f t="shared" si="4"/>
        <v>101.30895767633568</v>
      </c>
      <c r="H60" s="23">
        <f t="shared" si="16"/>
        <v>-9595565.1900000013</v>
      </c>
      <c r="I60" s="15">
        <f t="shared" si="17"/>
        <v>-49.819439079428129</v>
      </c>
      <c r="J60" s="23">
        <v>0</v>
      </c>
      <c r="K60" s="23">
        <v>0</v>
      </c>
      <c r="L60" s="23">
        <v>0</v>
      </c>
      <c r="M60" s="23">
        <f t="shared" si="18"/>
        <v>0</v>
      </c>
      <c r="N60" s="10">
        <f t="shared" si="19"/>
        <v>0</v>
      </c>
      <c r="O60" s="23">
        <f t="shared" si="7"/>
        <v>0</v>
      </c>
      <c r="P60" s="15">
        <f t="shared" si="8"/>
        <v>0</v>
      </c>
      <c r="Q60" s="24">
        <f t="shared" si="9"/>
        <v>19260684.920000002</v>
      </c>
      <c r="R60" s="24">
        <f t="shared" si="10"/>
        <v>9540242</v>
      </c>
      <c r="S60" s="24">
        <f t="shared" si="11"/>
        <v>9665119.7300000004</v>
      </c>
      <c r="T60" s="24">
        <f t="shared" si="12"/>
        <v>124877.73000000045</v>
      </c>
      <c r="U60" s="57">
        <f t="shared" si="13"/>
        <v>101.30895767633568</v>
      </c>
      <c r="V60" s="23">
        <f t="shared" si="14"/>
        <v>-9595565.1900000013</v>
      </c>
      <c r="W60" s="58">
        <f t="shared" si="15"/>
        <v>-49.819439079428129</v>
      </c>
    </row>
    <row r="61" spans="1:23" x14ac:dyDescent="0.2">
      <c r="A61" s="22">
        <v>21080000</v>
      </c>
      <c r="B61" s="65" t="s">
        <v>24</v>
      </c>
      <c r="C61" s="23">
        <v>142590.39999999999</v>
      </c>
      <c r="D61" s="23">
        <v>1500</v>
      </c>
      <c r="E61" s="23">
        <v>1598</v>
      </c>
      <c r="F61" s="23">
        <f t="shared" si="3"/>
        <v>98</v>
      </c>
      <c r="G61" s="10">
        <f t="shared" si="4"/>
        <v>106.53333333333333</v>
      </c>
      <c r="H61" s="23">
        <f t="shared" si="16"/>
        <v>-140992.4</v>
      </c>
      <c r="I61" s="15">
        <f t="shared" si="17"/>
        <v>-98.879307442857296</v>
      </c>
      <c r="J61" s="23">
        <v>0</v>
      </c>
      <c r="K61" s="23">
        <v>0</v>
      </c>
      <c r="L61" s="23">
        <v>0</v>
      </c>
      <c r="M61" s="23">
        <f t="shared" si="18"/>
        <v>0</v>
      </c>
      <c r="N61" s="10">
        <f t="shared" si="19"/>
        <v>0</v>
      </c>
      <c r="O61" s="23">
        <f t="shared" si="7"/>
        <v>0</v>
      </c>
      <c r="P61" s="15">
        <f t="shared" si="8"/>
        <v>0</v>
      </c>
      <c r="Q61" s="24">
        <f t="shared" si="9"/>
        <v>142590.39999999999</v>
      </c>
      <c r="R61" s="24">
        <f t="shared" si="10"/>
        <v>1500</v>
      </c>
      <c r="S61" s="24">
        <f t="shared" si="11"/>
        <v>1598</v>
      </c>
      <c r="T61" s="24">
        <f t="shared" si="12"/>
        <v>98</v>
      </c>
      <c r="U61" s="57">
        <f t="shared" si="13"/>
        <v>106.53333333333333</v>
      </c>
      <c r="V61" s="23">
        <f t="shared" si="14"/>
        <v>-140992.4</v>
      </c>
      <c r="W61" s="58">
        <f t="shared" si="15"/>
        <v>-98.879307442857296</v>
      </c>
    </row>
    <row r="62" spans="1:23" x14ac:dyDescent="0.2">
      <c r="A62" s="22">
        <v>21080500</v>
      </c>
      <c r="B62" s="65" t="s">
        <v>25</v>
      </c>
      <c r="C62" s="23">
        <v>113636.4</v>
      </c>
      <c r="D62" s="23">
        <v>0</v>
      </c>
      <c r="E62" s="23">
        <v>0</v>
      </c>
      <c r="F62" s="23">
        <f t="shared" si="3"/>
        <v>0</v>
      </c>
      <c r="G62" s="10">
        <f t="shared" si="4"/>
        <v>0</v>
      </c>
      <c r="H62" s="23">
        <f t="shared" si="16"/>
        <v>-113636.4</v>
      </c>
      <c r="I62" s="15">
        <f t="shared" si="17"/>
        <v>-100</v>
      </c>
      <c r="J62" s="23">
        <v>0</v>
      </c>
      <c r="K62" s="23">
        <v>0</v>
      </c>
      <c r="L62" s="23">
        <v>0</v>
      </c>
      <c r="M62" s="23">
        <f t="shared" si="18"/>
        <v>0</v>
      </c>
      <c r="N62" s="10">
        <f t="shared" si="19"/>
        <v>0</v>
      </c>
      <c r="O62" s="23">
        <f t="shared" si="7"/>
        <v>0</v>
      </c>
      <c r="P62" s="15">
        <f t="shared" si="8"/>
        <v>0</v>
      </c>
      <c r="Q62" s="24">
        <f t="shared" si="9"/>
        <v>113636.4</v>
      </c>
      <c r="R62" s="24">
        <f t="shared" si="10"/>
        <v>0</v>
      </c>
      <c r="S62" s="24">
        <f t="shared" si="11"/>
        <v>0</v>
      </c>
      <c r="T62" s="24">
        <f t="shared" si="12"/>
        <v>0</v>
      </c>
      <c r="U62" s="57">
        <f t="shared" si="13"/>
        <v>0</v>
      </c>
      <c r="V62" s="23">
        <f t="shared" si="14"/>
        <v>-113636.4</v>
      </c>
      <c r="W62" s="58">
        <f t="shared" si="15"/>
        <v>-100</v>
      </c>
    </row>
    <row r="63" spans="1:23" x14ac:dyDescent="0.2">
      <c r="A63" s="22">
        <v>21081100</v>
      </c>
      <c r="B63" s="65" t="s">
        <v>26</v>
      </c>
      <c r="C63" s="23">
        <v>2754</v>
      </c>
      <c r="D63" s="23">
        <v>1500</v>
      </c>
      <c r="E63" s="23">
        <v>1598</v>
      </c>
      <c r="F63" s="23">
        <f t="shared" si="3"/>
        <v>98</v>
      </c>
      <c r="G63" s="10">
        <f t="shared" si="4"/>
        <v>106.53333333333333</v>
      </c>
      <c r="H63" s="23">
        <f t="shared" si="16"/>
        <v>-1156</v>
      </c>
      <c r="I63" s="15">
        <f t="shared" si="17"/>
        <v>-41.975308641975303</v>
      </c>
      <c r="J63" s="23">
        <v>0</v>
      </c>
      <c r="K63" s="23">
        <v>0</v>
      </c>
      <c r="L63" s="23">
        <v>0</v>
      </c>
      <c r="M63" s="23">
        <f t="shared" si="18"/>
        <v>0</v>
      </c>
      <c r="N63" s="10">
        <f t="shared" si="19"/>
        <v>0</v>
      </c>
      <c r="O63" s="23">
        <f t="shared" si="7"/>
        <v>0</v>
      </c>
      <c r="P63" s="15">
        <f t="shared" si="8"/>
        <v>0</v>
      </c>
      <c r="Q63" s="24">
        <f t="shared" si="9"/>
        <v>2754</v>
      </c>
      <c r="R63" s="24">
        <f t="shared" si="10"/>
        <v>1500</v>
      </c>
      <c r="S63" s="24">
        <f t="shared" si="11"/>
        <v>1598</v>
      </c>
      <c r="T63" s="24">
        <f t="shared" si="12"/>
        <v>98</v>
      </c>
      <c r="U63" s="57">
        <f t="shared" si="13"/>
        <v>106.53333333333333</v>
      </c>
      <c r="V63" s="23">
        <f t="shared" si="14"/>
        <v>-1156</v>
      </c>
      <c r="W63" s="58">
        <f t="shared" si="15"/>
        <v>-41.975308641975303</v>
      </c>
    </row>
    <row r="64" spans="1:23" ht="51" x14ac:dyDescent="0.2">
      <c r="A64" s="22">
        <v>21081500</v>
      </c>
      <c r="B64" s="65" t="s">
        <v>27</v>
      </c>
      <c r="C64" s="23">
        <v>26200</v>
      </c>
      <c r="D64" s="23">
        <v>0</v>
      </c>
      <c r="E64" s="23">
        <v>0</v>
      </c>
      <c r="F64" s="23">
        <f t="shared" si="3"/>
        <v>0</v>
      </c>
      <c r="G64" s="10">
        <f t="shared" si="4"/>
        <v>0</v>
      </c>
      <c r="H64" s="23">
        <f t="shared" si="16"/>
        <v>-26200</v>
      </c>
      <c r="I64" s="15">
        <f t="shared" si="17"/>
        <v>-100</v>
      </c>
      <c r="J64" s="23">
        <v>0</v>
      </c>
      <c r="K64" s="23">
        <v>0</v>
      </c>
      <c r="L64" s="23">
        <v>0</v>
      </c>
      <c r="M64" s="23">
        <f t="shared" si="18"/>
        <v>0</v>
      </c>
      <c r="N64" s="10">
        <f t="shared" si="19"/>
        <v>0</v>
      </c>
      <c r="O64" s="23">
        <f t="shared" si="7"/>
        <v>0</v>
      </c>
      <c r="P64" s="15">
        <f t="shared" si="8"/>
        <v>0</v>
      </c>
      <c r="Q64" s="24">
        <f t="shared" si="9"/>
        <v>26200</v>
      </c>
      <c r="R64" s="24">
        <f t="shared" si="10"/>
        <v>0</v>
      </c>
      <c r="S64" s="24">
        <f t="shared" si="11"/>
        <v>0</v>
      </c>
      <c r="T64" s="24">
        <f t="shared" si="12"/>
        <v>0</v>
      </c>
      <c r="U64" s="57">
        <f t="shared" si="13"/>
        <v>0</v>
      </c>
      <c r="V64" s="23">
        <f t="shared" si="14"/>
        <v>-26200</v>
      </c>
      <c r="W64" s="58">
        <f t="shared" si="15"/>
        <v>-100</v>
      </c>
    </row>
    <row r="65" spans="1:23" ht="38.25" x14ac:dyDescent="0.2">
      <c r="A65" s="22">
        <v>21110000</v>
      </c>
      <c r="B65" s="65" t="s">
        <v>93</v>
      </c>
      <c r="C65" s="23">
        <v>0</v>
      </c>
      <c r="D65" s="23">
        <v>0</v>
      </c>
      <c r="E65" s="23">
        <v>0</v>
      </c>
      <c r="F65" s="23">
        <f t="shared" si="3"/>
        <v>0</v>
      </c>
      <c r="G65" s="10">
        <f t="shared" si="4"/>
        <v>0</v>
      </c>
      <c r="H65" s="23">
        <f t="shared" si="16"/>
        <v>0</v>
      </c>
      <c r="I65" s="15">
        <f t="shared" si="17"/>
        <v>0</v>
      </c>
      <c r="J65" s="23">
        <v>95754.95</v>
      </c>
      <c r="K65" s="23">
        <v>0</v>
      </c>
      <c r="L65" s="23">
        <v>103474.12</v>
      </c>
      <c r="M65" s="23">
        <f t="shared" si="18"/>
        <v>103474.12</v>
      </c>
      <c r="N65" s="10">
        <f t="shared" si="19"/>
        <v>0</v>
      </c>
      <c r="O65" s="23">
        <f t="shared" si="7"/>
        <v>7719.1699999999983</v>
      </c>
      <c r="P65" s="15">
        <f t="shared" si="8"/>
        <v>8.0613795944752837</v>
      </c>
      <c r="Q65" s="24">
        <f t="shared" si="9"/>
        <v>95754.95</v>
      </c>
      <c r="R65" s="24">
        <f t="shared" si="10"/>
        <v>0</v>
      </c>
      <c r="S65" s="24">
        <f t="shared" si="11"/>
        <v>103474.12</v>
      </c>
      <c r="T65" s="24">
        <f t="shared" si="12"/>
        <v>103474.12</v>
      </c>
      <c r="U65" s="57">
        <f t="shared" si="13"/>
        <v>0</v>
      </c>
      <c r="V65" s="23">
        <f t="shared" si="14"/>
        <v>7719.1699999999983</v>
      </c>
      <c r="W65" s="58">
        <f t="shared" si="15"/>
        <v>8.0613795944752837</v>
      </c>
    </row>
    <row r="66" spans="1:23" ht="38.25" x14ac:dyDescent="0.2">
      <c r="A66" s="22">
        <v>22000000</v>
      </c>
      <c r="B66" s="65" t="s">
        <v>28</v>
      </c>
      <c r="C66" s="23">
        <v>139393.51999999999</v>
      </c>
      <c r="D66" s="23">
        <v>140200</v>
      </c>
      <c r="E66" s="23">
        <v>144633.42000000001</v>
      </c>
      <c r="F66" s="23">
        <f t="shared" si="3"/>
        <v>4433.4200000000128</v>
      </c>
      <c r="G66" s="10">
        <f t="shared" si="4"/>
        <v>103.16221112696149</v>
      </c>
      <c r="H66" s="23">
        <f t="shared" si="16"/>
        <v>5239.9000000000233</v>
      </c>
      <c r="I66" s="15">
        <f t="shared" si="17"/>
        <v>3.7590700055497734</v>
      </c>
      <c r="J66" s="23">
        <v>0</v>
      </c>
      <c r="K66" s="23">
        <v>0</v>
      </c>
      <c r="L66" s="23">
        <v>0</v>
      </c>
      <c r="M66" s="23">
        <f t="shared" si="18"/>
        <v>0</v>
      </c>
      <c r="N66" s="10">
        <f t="shared" si="19"/>
        <v>0</v>
      </c>
      <c r="O66" s="23">
        <f t="shared" si="7"/>
        <v>0</v>
      </c>
      <c r="P66" s="15">
        <f t="shared" si="8"/>
        <v>0</v>
      </c>
      <c r="Q66" s="24">
        <f t="shared" si="9"/>
        <v>139393.51999999999</v>
      </c>
      <c r="R66" s="24">
        <f t="shared" si="10"/>
        <v>140200</v>
      </c>
      <c r="S66" s="24">
        <f t="shared" si="11"/>
        <v>144633.42000000001</v>
      </c>
      <c r="T66" s="24">
        <f t="shared" si="12"/>
        <v>4433.4200000000128</v>
      </c>
      <c r="U66" s="57">
        <f t="shared" si="13"/>
        <v>103.16221112696149</v>
      </c>
      <c r="V66" s="23">
        <f t="shared" si="14"/>
        <v>5239.9000000000233</v>
      </c>
      <c r="W66" s="58">
        <f t="shared" si="15"/>
        <v>3.7590700055497734</v>
      </c>
    </row>
    <row r="67" spans="1:23" ht="25.5" x14ac:dyDescent="0.2">
      <c r="A67" s="22">
        <v>22010000</v>
      </c>
      <c r="B67" s="65" t="s">
        <v>29</v>
      </c>
      <c r="C67" s="23">
        <v>101715.04</v>
      </c>
      <c r="D67" s="23">
        <v>104200</v>
      </c>
      <c r="E67" s="23">
        <v>106674.22</v>
      </c>
      <c r="F67" s="23">
        <f t="shared" si="3"/>
        <v>2474.2200000000012</v>
      </c>
      <c r="G67" s="10">
        <f t="shared" si="4"/>
        <v>102.37449136276391</v>
      </c>
      <c r="H67" s="23">
        <f t="shared" si="16"/>
        <v>4959.1800000000076</v>
      </c>
      <c r="I67" s="15">
        <f t="shared" si="17"/>
        <v>4.8755621587525297</v>
      </c>
      <c r="J67" s="23">
        <v>0</v>
      </c>
      <c r="K67" s="23">
        <v>0</v>
      </c>
      <c r="L67" s="23">
        <v>0</v>
      </c>
      <c r="M67" s="23">
        <f t="shared" si="18"/>
        <v>0</v>
      </c>
      <c r="N67" s="10">
        <f t="shared" si="19"/>
        <v>0</v>
      </c>
      <c r="O67" s="23">
        <f t="shared" si="7"/>
        <v>0</v>
      </c>
      <c r="P67" s="15">
        <f t="shared" si="8"/>
        <v>0</v>
      </c>
      <c r="Q67" s="24">
        <f t="shared" si="9"/>
        <v>101715.04</v>
      </c>
      <c r="R67" s="24">
        <f t="shared" si="10"/>
        <v>104200</v>
      </c>
      <c r="S67" s="24">
        <f t="shared" si="11"/>
        <v>106674.22</v>
      </c>
      <c r="T67" s="24">
        <f t="shared" si="12"/>
        <v>2474.2200000000012</v>
      </c>
      <c r="U67" s="57">
        <f t="shared" si="13"/>
        <v>102.37449136276391</v>
      </c>
      <c r="V67" s="23">
        <f t="shared" si="14"/>
        <v>4959.1800000000076</v>
      </c>
      <c r="W67" s="58">
        <f t="shared" si="15"/>
        <v>4.8755621587525297</v>
      </c>
    </row>
    <row r="68" spans="1:23" ht="51" x14ac:dyDescent="0.2">
      <c r="A68" s="22">
        <v>22010300</v>
      </c>
      <c r="B68" s="65" t="s">
        <v>75</v>
      </c>
      <c r="C68" s="23">
        <v>7210</v>
      </c>
      <c r="D68" s="23">
        <v>8100</v>
      </c>
      <c r="E68" s="23">
        <v>8740</v>
      </c>
      <c r="F68" s="23">
        <f t="shared" si="3"/>
        <v>640</v>
      </c>
      <c r="G68" s="10">
        <f t="shared" si="4"/>
        <v>107.90123456790124</v>
      </c>
      <c r="H68" s="23">
        <f t="shared" si="16"/>
        <v>1530</v>
      </c>
      <c r="I68" s="15">
        <f t="shared" si="17"/>
        <v>21.220527045769757</v>
      </c>
      <c r="J68" s="23">
        <v>0</v>
      </c>
      <c r="K68" s="23">
        <v>0</v>
      </c>
      <c r="L68" s="23">
        <v>0</v>
      </c>
      <c r="M68" s="23">
        <f t="shared" si="18"/>
        <v>0</v>
      </c>
      <c r="N68" s="10">
        <f t="shared" si="19"/>
        <v>0</v>
      </c>
      <c r="O68" s="23">
        <f t="shared" si="7"/>
        <v>0</v>
      </c>
      <c r="P68" s="15">
        <f t="shared" si="8"/>
        <v>0</v>
      </c>
      <c r="Q68" s="24">
        <f t="shared" si="9"/>
        <v>7210</v>
      </c>
      <c r="R68" s="24">
        <f t="shared" si="10"/>
        <v>8100</v>
      </c>
      <c r="S68" s="24">
        <f t="shared" si="11"/>
        <v>8740</v>
      </c>
      <c r="T68" s="24">
        <f t="shared" si="12"/>
        <v>640</v>
      </c>
      <c r="U68" s="57">
        <f t="shared" si="13"/>
        <v>107.90123456790124</v>
      </c>
      <c r="V68" s="23">
        <f t="shared" si="14"/>
        <v>1530</v>
      </c>
      <c r="W68" s="58">
        <f t="shared" si="15"/>
        <v>21.220527045769757</v>
      </c>
    </row>
    <row r="69" spans="1:23" ht="25.5" x14ac:dyDescent="0.2">
      <c r="A69" s="22">
        <v>22012500</v>
      </c>
      <c r="B69" s="65" t="s">
        <v>30</v>
      </c>
      <c r="C69" s="23">
        <v>64105.039999999994</v>
      </c>
      <c r="D69" s="23">
        <v>36000</v>
      </c>
      <c r="E69" s="23">
        <v>36534.22</v>
      </c>
      <c r="F69" s="23">
        <f t="shared" si="3"/>
        <v>534.22000000000116</v>
      </c>
      <c r="G69" s="10">
        <f t="shared" si="4"/>
        <v>101.48394444444445</v>
      </c>
      <c r="H69" s="23">
        <f t="shared" si="16"/>
        <v>-27570.819999999992</v>
      </c>
      <c r="I69" s="15">
        <f t="shared" si="17"/>
        <v>-43.008818027412502</v>
      </c>
      <c r="J69" s="23">
        <v>0</v>
      </c>
      <c r="K69" s="23">
        <v>0</v>
      </c>
      <c r="L69" s="23">
        <v>0</v>
      </c>
      <c r="M69" s="23">
        <f t="shared" si="18"/>
        <v>0</v>
      </c>
      <c r="N69" s="10">
        <f t="shared" si="19"/>
        <v>0</v>
      </c>
      <c r="O69" s="23">
        <f t="shared" si="7"/>
        <v>0</v>
      </c>
      <c r="P69" s="15">
        <f t="shared" si="8"/>
        <v>0</v>
      </c>
      <c r="Q69" s="24">
        <f t="shared" si="9"/>
        <v>64105.039999999994</v>
      </c>
      <c r="R69" s="24">
        <f t="shared" si="10"/>
        <v>36000</v>
      </c>
      <c r="S69" s="24">
        <f t="shared" si="11"/>
        <v>36534.22</v>
      </c>
      <c r="T69" s="24">
        <f t="shared" si="12"/>
        <v>534.22000000000116</v>
      </c>
      <c r="U69" s="57">
        <f t="shared" si="13"/>
        <v>101.48394444444445</v>
      </c>
      <c r="V69" s="23">
        <f t="shared" si="14"/>
        <v>-27570.819999999992</v>
      </c>
      <c r="W69" s="58">
        <f t="shared" si="15"/>
        <v>-43.008818027412502</v>
      </c>
    </row>
    <row r="70" spans="1:23" ht="38.25" x14ac:dyDescent="0.2">
      <c r="A70" s="22">
        <v>22012600</v>
      </c>
      <c r="B70" s="65" t="s">
        <v>76</v>
      </c>
      <c r="C70" s="23">
        <v>30400</v>
      </c>
      <c r="D70" s="23">
        <v>49800</v>
      </c>
      <c r="E70" s="23">
        <v>50840</v>
      </c>
      <c r="F70" s="23">
        <f t="shared" si="3"/>
        <v>1040</v>
      </c>
      <c r="G70" s="10">
        <f t="shared" si="4"/>
        <v>102.0883534136546</v>
      </c>
      <c r="H70" s="23">
        <f t="shared" si="16"/>
        <v>20440</v>
      </c>
      <c r="I70" s="15">
        <f t="shared" si="17"/>
        <v>67.23684210526315</v>
      </c>
      <c r="J70" s="23">
        <v>0</v>
      </c>
      <c r="K70" s="23">
        <v>0</v>
      </c>
      <c r="L70" s="23">
        <v>0</v>
      </c>
      <c r="M70" s="23">
        <f t="shared" si="18"/>
        <v>0</v>
      </c>
      <c r="N70" s="10">
        <f t="shared" si="19"/>
        <v>0</v>
      </c>
      <c r="O70" s="23">
        <f t="shared" si="7"/>
        <v>0</v>
      </c>
      <c r="P70" s="15">
        <f t="shared" si="8"/>
        <v>0</v>
      </c>
      <c r="Q70" s="24">
        <f t="shared" si="9"/>
        <v>30400</v>
      </c>
      <c r="R70" s="24">
        <f t="shared" si="10"/>
        <v>49800</v>
      </c>
      <c r="S70" s="24">
        <f t="shared" si="11"/>
        <v>50840</v>
      </c>
      <c r="T70" s="24">
        <f t="shared" si="12"/>
        <v>1040</v>
      </c>
      <c r="U70" s="57">
        <f t="shared" si="13"/>
        <v>102.0883534136546</v>
      </c>
      <c r="V70" s="23">
        <f t="shared" si="14"/>
        <v>20440</v>
      </c>
      <c r="W70" s="58">
        <f t="shared" si="15"/>
        <v>67.23684210526315</v>
      </c>
    </row>
    <row r="71" spans="1:23" ht="102" x14ac:dyDescent="0.2">
      <c r="A71" s="22">
        <v>22012900</v>
      </c>
      <c r="B71" s="65" t="s">
        <v>53</v>
      </c>
      <c r="C71" s="23">
        <v>0</v>
      </c>
      <c r="D71" s="23">
        <v>10300</v>
      </c>
      <c r="E71" s="23">
        <v>10560</v>
      </c>
      <c r="F71" s="23">
        <f t="shared" si="3"/>
        <v>260</v>
      </c>
      <c r="G71" s="10">
        <f t="shared" si="4"/>
        <v>102.52427184466019</v>
      </c>
      <c r="H71" s="23">
        <f t="shared" si="16"/>
        <v>10560</v>
      </c>
      <c r="I71" s="15">
        <f t="shared" si="17"/>
        <v>0</v>
      </c>
      <c r="J71" s="23">
        <v>0</v>
      </c>
      <c r="K71" s="23">
        <v>0</v>
      </c>
      <c r="L71" s="23">
        <v>0</v>
      </c>
      <c r="M71" s="23">
        <f t="shared" si="18"/>
        <v>0</v>
      </c>
      <c r="N71" s="10">
        <f t="shared" si="19"/>
        <v>0</v>
      </c>
      <c r="O71" s="23">
        <f t="shared" si="7"/>
        <v>0</v>
      </c>
      <c r="P71" s="15">
        <f t="shared" si="8"/>
        <v>0</v>
      </c>
      <c r="Q71" s="24">
        <f t="shared" si="9"/>
        <v>0</v>
      </c>
      <c r="R71" s="24">
        <f t="shared" si="10"/>
        <v>10300</v>
      </c>
      <c r="S71" s="24">
        <f t="shared" si="11"/>
        <v>10560</v>
      </c>
      <c r="T71" s="24">
        <f t="shared" si="12"/>
        <v>260</v>
      </c>
      <c r="U71" s="57">
        <f t="shared" si="13"/>
        <v>102.52427184466019</v>
      </c>
      <c r="V71" s="23">
        <f t="shared" si="14"/>
        <v>10560</v>
      </c>
      <c r="W71" s="58">
        <f t="shared" si="15"/>
        <v>0</v>
      </c>
    </row>
    <row r="72" spans="1:23" x14ac:dyDescent="0.2">
      <c r="A72" s="22">
        <v>22090000</v>
      </c>
      <c r="B72" s="65" t="s">
        <v>31</v>
      </c>
      <c r="C72" s="23">
        <v>37678.479999999996</v>
      </c>
      <c r="D72" s="23">
        <v>36000</v>
      </c>
      <c r="E72" s="23">
        <v>37959.199999999997</v>
      </c>
      <c r="F72" s="23">
        <f t="shared" si="3"/>
        <v>1959.1999999999971</v>
      </c>
      <c r="G72" s="10">
        <f t="shared" si="4"/>
        <v>105.44222222222221</v>
      </c>
      <c r="H72" s="23">
        <f t="shared" si="16"/>
        <v>280.72000000000116</v>
      </c>
      <c r="I72" s="15">
        <f t="shared" si="17"/>
        <v>0.74504067043044131</v>
      </c>
      <c r="J72" s="23">
        <v>0</v>
      </c>
      <c r="K72" s="23">
        <v>0</v>
      </c>
      <c r="L72" s="23">
        <v>0</v>
      </c>
      <c r="M72" s="23">
        <f t="shared" si="18"/>
        <v>0</v>
      </c>
      <c r="N72" s="10">
        <f t="shared" si="19"/>
        <v>0</v>
      </c>
      <c r="O72" s="23">
        <f t="shared" si="7"/>
        <v>0</v>
      </c>
      <c r="P72" s="15">
        <f t="shared" si="8"/>
        <v>0</v>
      </c>
      <c r="Q72" s="24">
        <f t="shared" si="9"/>
        <v>37678.479999999996</v>
      </c>
      <c r="R72" s="24">
        <f t="shared" si="10"/>
        <v>36000</v>
      </c>
      <c r="S72" s="24">
        <f t="shared" si="11"/>
        <v>37959.199999999997</v>
      </c>
      <c r="T72" s="24">
        <f t="shared" si="12"/>
        <v>1959.1999999999971</v>
      </c>
      <c r="U72" s="57">
        <f t="shared" si="13"/>
        <v>105.44222222222221</v>
      </c>
      <c r="V72" s="23">
        <f t="shared" si="14"/>
        <v>280.72000000000116</v>
      </c>
      <c r="W72" s="58">
        <f t="shared" si="15"/>
        <v>0.74504067043044131</v>
      </c>
    </row>
    <row r="73" spans="1:23" ht="51" x14ac:dyDescent="0.2">
      <c r="A73" s="22">
        <v>22090100</v>
      </c>
      <c r="B73" s="65" t="s">
        <v>32</v>
      </c>
      <c r="C73" s="23">
        <v>27054.86</v>
      </c>
      <c r="D73" s="23">
        <v>30600</v>
      </c>
      <c r="E73" s="23">
        <v>31914</v>
      </c>
      <c r="F73" s="23">
        <f t="shared" si="3"/>
        <v>1314</v>
      </c>
      <c r="G73" s="10">
        <f t="shared" si="4"/>
        <v>104.29411764705883</v>
      </c>
      <c r="H73" s="23">
        <f t="shared" si="16"/>
        <v>4859.1399999999994</v>
      </c>
      <c r="I73" s="15">
        <f t="shared" si="17"/>
        <v>17.960322101093837</v>
      </c>
      <c r="J73" s="23">
        <v>0</v>
      </c>
      <c r="K73" s="23">
        <v>0</v>
      </c>
      <c r="L73" s="23">
        <v>0</v>
      </c>
      <c r="M73" s="23">
        <f t="shared" si="18"/>
        <v>0</v>
      </c>
      <c r="N73" s="10">
        <f t="shared" si="19"/>
        <v>0</v>
      </c>
      <c r="O73" s="23">
        <f t="shared" si="7"/>
        <v>0</v>
      </c>
      <c r="P73" s="15">
        <f t="shared" si="8"/>
        <v>0</v>
      </c>
      <c r="Q73" s="24">
        <f t="shared" si="9"/>
        <v>27054.86</v>
      </c>
      <c r="R73" s="24">
        <f t="shared" si="10"/>
        <v>30600</v>
      </c>
      <c r="S73" s="24">
        <f t="shared" si="11"/>
        <v>31914</v>
      </c>
      <c r="T73" s="24">
        <f t="shared" si="12"/>
        <v>1314</v>
      </c>
      <c r="U73" s="57">
        <f t="shared" si="13"/>
        <v>104.29411764705883</v>
      </c>
      <c r="V73" s="23">
        <f t="shared" si="14"/>
        <v>4859.1399999999994</v>
      </c>
      <c r="W73" s="58">
        <f t="shared" si="15"/>
        <v>17.960322101093837</v>
      </c>
    </row>
    <row r="74" spans="1:23" ht="25.5" x14ac:dyDescent="0.2">
      <c r="A74" s="22">
        <v>22090200</v>
      </c>
      <c r="B74" s="65" t="s">
        <v>47</v>
      </c>
      <c r="C74" s="23">
        <v>15.3</v>
      </c>
      <c r="D74" s="23">
        <v>0</v>
      </c>
      <c r="E74" s="23">
        <v>0</v>
      </c>
      <c r="F74" s="23">
        <f t="shared" si="3"/>
        <v>0</v>
      </c>
      <c r="G74" s="10">
        <f t="shared" si="4"/>
        <v>0</v>
      </c>
      <c r="H74" s="23">
        <f t="shared" si="16"/>
        <v>-15.3</v>
      </c>
      <c r="I74" s="15">
        <f t="shared" si="17"/>
        <v>-100</v>
      </c>
      <c r="J74" s="23">
        <v>0</v>
      </c>
      <c r="K74" s="23">
        <v>0</v>
      </c>
      <c r="L74" s="23">
        <v>0</v>
      </c>
      <c r="M74" s="23">
        <f t="shared" si="18"/>
        <v>0</v>
      </c>
      <c r="N74" s="10">
        <f t="shared" si="19"/>
        <v>0</v>
      </c>
      <c r="O74" s="23">
        <f t="shared" si="7"/>
        <v>0</v>
      </c>
      <c r="P74" s="15">
        <f t="shared" si="8"/>
        <v>0</v>
      </c>
      <c r="Q74" s="24">
        <f t="shared" si="9"/>
        <v>15.3</v>
      </c>
      <c r="R74" s="24">
        <f t="shared" si="10"/>
        <v>0</v>
      </c>
      <c r="S74" s="24">
        <f t="shared" si="11"/>
        <v>0</v>
      </c>
      <c r="T74" s="24">
        <f t="shared" si="12"/>
        <v>0</v>
      </c>
      <c r="U74" s="57">
        <f t="shared" si="13"/>
        <v>0</v>
      </c>
      <c r="V74" s="23">
        <f t="shared" si="14"/>
        <v>-15.3</v>
      </c>
      <c r="W74" s="58">
        <f t="shared" si="15"/>
        <v>-100</v>
      </c>
    </row>
    <row r="75" spans="1:23" ht="51" x14ac:dyDescent="0.2">
      <c r="A75" s="22">
        <v>22090400</v>
      </c>
      <c r="B75" s="65" t="s">
        <v>33</v>
      </c>
      <c r="C75" s="23">
        <v>10608.32</v>
      </c>
      <c r="D75" s="23">
        <v>5400</v>
      </c>
      <c r="E75" s="23">
        <v>6045.2</v>
      </c>
      <c r="F75" s="23">
        <f t="shared" si="3"/>
        <v>645.19999999999982</v>
      </c>
      <c r="G75" s="10">
        <f t="shared" si="4"/>
        <v>111.94814814814815</v>
      </c>
      <c r="H75" s="23">
        <f t="shared" si="16"/>
        <v>-4563.12</v>
      </c>
      <c r="I75" s="15">
        <f t="shared" si="17"/>
        <v>-43.014539531235862</v>
      </c>
      <c r="J75" s="23">
        <v>0</v>
      </c>
      <c r="K75" s="23">
        <v>0</v>
      </c>
      <c r="L75" s="23">
        <v>0</v>
      </c>
      <c r="M75" s="23">
        <f t="shared" si="18"/>
        <v>0</v>
      </c>
      <c r="N75" s="10">
        <f t="shared" si="19"/>
        <v>0</v>
      </c>
      <c r="O75" s="23">
        <f t="shared" si="7"/>
        <v>0</v>
      </c>
      <c r="P75" s="15">
        <f t="shared" si="8"/>
        <v>0</v>
      </c>
      <c r="Q75" s="24">
        <f t="shared" si="9"/>
        <v>10608.32</v>
      </c>
      <c r="R75" s="24">
        <f t="shared" si="10"/>
        <v>5400</v>
      </c>
      <c r="S75" s="24">
        <f t="shared" si="11"/>
        <v>6045.2</v>
      </c>
      <c r="T75" s="24">
        <f t="shared" si="12"/>
        <v>645.19999999999982</v>
      </c>
      <c r="U75" s="57">
        <f t="shared" si="13"/>
        <v>111.94814814814815</v>
      </c>
      <c r="V75" s="23">
        <f t="shared" si="14"/>
        <v>-4563.12</v>
      </c>
      <c r="W75" s="58">
        <f t="shared" si="15"/>
        <v>-43.014539531235862</v>
      </c>
    </row>
    <row r="76" spans="1:23" x14ac:dyDescent="0.2">
      <c r="A76" s="22">
        <v>24000000</v>
      </c>
      <c r="B76" s="65" t="s">
        <v>34</v>
      </c>
      <c r="C76" s="23">
        <v>6948.92</v>
      </c>
      <c r="D76" s="23">
        <v>21580</v>
      </c>
      <c r="E76" s="23">
        <v>28643.27</v>
      </c>
      <c r="F76" s="23">
        <f t="shared" si="3"/>
        <v>7063.27</v>
      </c>
      <c r="G76" s="10">
        <f t="shared" si="4"/>
        <v>132.73063021316034</v>
      </c>
      <c r="H76" s="23">
        <f t="shared" ref="H76:H110" si="20">E76-C76</f>
        <v>21694.35</v>
      </c>
      <c r="I76" s="15">
        <f t="shared" ref="I76:I110" si="21">IF(C76=0,0,E76/C76*100-100)</f>
        <v>312.19743499709313</v>
      </c>
      <c r="J76" s="23">
        <v>3259.06</v>
      </c>
      <c r="K76" s="23">
        <v>0</v>
      </c>
      <c r="L76" s="23">
        <v>9114.41</v>
      </c>
      <c r="M76" s="23">
        <f t="shared" si="18"/>
        <v>9114.41</v>
      </c>
      <c r="N76" s="10">
        <f t="shared" si="19"/>
        <v>0</v>
      </c>
      <c r="O76" s="23">
        <f t="shared" si="7"/>
        <v>5855.35</v>
      </c>
      <c r="P76" s="15">
        <f t="shared" si="8"/>
        <v>179.66376808036671</v>
      </c>
      <c r="Q76" s="24">
        <f t="shared" si="9"/>
        <v>10207.98</v>
      </c>
      <c r="R76" s="24">
        <f t="shared" si="10"/>
        <v>21580</v>
      </c>
      <c r="S76" s="24">
        <f t="shared" si="11"/>
        <v>37757.68</v>
      </c>
      <c r="T76" s="24">
        <f t="shared" si="12"/>
        <v>16177.68</v>
      </c>
      <c r="U76" s="57">
        <f t="shared" si="13"/>
        <v>174.9660797034291</v>
      </c>
      <c r="V76" s="23">
        <f t="shared" si="14"/>
        <v>27549.7</v>
      </c>
      <c r="W76" s="58">
        <f t="shared" si="15"/>
        <v>269.88395353439171</v>
      </c>
    </row>
    <row r="77" spans="1:23" x14ac:dyDescent="0.2">
      <c r="A77" s="22">
        <v>24060000</v>
      </c>
      <c r="B77" s="65" t="s">
        <v>24</v>
      </c>
      <c r="C77" s="23">
        <v>6948.92</v>
      </c>
      <c r="D77" s="23">
        <v>21580</v>
      </c>
      <c r="E77" s="23">
        <v>28643.27</v>
      </c>
      <c r="F77" s="23">
        <f t="shared" si="3"/>
        <v>7063.27</v>
      </c>
      <c r="G77" s="10">
        <f t="shared" si="4"/>
        <v>132.73063021316034</v>
      </c>
      <c r="H77" s="23">
        <f t="shared" si="20"/>
        <v>21694.35</v>
      </c>
      <c r="I77" s="15">
        <f t="shared" si="21"/>
        <v>312.19743499709313</v>
      </c>
      <c r="J77" s="24">
        <v>0</v>
      </c>
      <c r="K77" s="23">
        <v>0</v>
      </c>
      <c r="L77" s="23">
        <v>459</v>
      </c>
      <c r="M77" s="23">
        <f t="shared" si="18"/>
        <v>459</v>
      </c>
      <c r="N77" s="10">
        <f t="shared" si="19"/>
        <v>0</v>
      </c>
      <c r="O77" s="23">
        <f t="shared" si="7"/>
        <v>459</v>
      </c>
      <c r="P77" s="15">
        <f t="shared" si="8"/>
        <v>0</v>
      </c>
      <c r="Q77" s="24">
        <f t="shared" ref="Q77:Q140" si="22">J77+C77</f>
        <v>6948.92</v>
      </c>
      <c r="R77" s="24">
        <f t="shared" ref="R77:R140" si="23">K77+D77</f>
        <v>21580</v>
      </c>
      <c r="S77" s="24">
        <f t="shared" ref="S77:S140" si="24">L77+E77</f>
        <v>29102.27</v>
      </c>
      <c r="T77" s="24">
        <f t="shared" ref="T77:T140" si="25">S77-R77</f>
        <v>7522.27</v>
      </c>
      <c r="U77" s="57">
        <f t="shared" ref="U77:U140" si="26">IF(R77=0,0,S77/R77*100)</f>
        <v>134.8575996292864</v>
      </c>
      <c r="V77" s="23">
        <f t="shared" ref="V77:V140" si="27">S77-Q77</f>
        <v>22153.35</v>
      </c>
      <c r="W77" s="58">
        <f t="shared" ref="W77:W140" si="28">IF(Q77=0,0,S77/Q77*100-100)</f>
        <v>318.80277798564379</v>
      </c>
    </row>
    <row r="78" spans="1:23" x14ac:dyDescent="0.2">
      <c r="A78" s="22">
        <v>24060300</v>
      </c>
      <c r="B78" s="65" t="s">
        <v>24</v>
      </c>
      <c r="C78" s="23">
        <v>6948.92</v>
      </c>
      <c r="D78" s="23">
        <v>21580</v>
      </c>
      <c r="E78" s="23">
        <v>22809</v>
      </c>
      <c r="F78" s="23">
        <f t="shared" si="3"/>
        <v>1229</v>
      </c>
      <c r="G78" s="10">
        <f t="shared" si="4"/>
        <v>105.69508804448564</v>
      </c>
      <c r="H78" s="23">
        <f t="shared" si="20"/>
        <v>15860.08</v>
      </c>
      <c r="I78" s="15">
        <f t="shared" si="21"/>
        <v>228.23805713693639</v>
      </c>
      <c r="J78" s="24">
        <v>0</v>
      </c>
      <c r="K78" s="23">
        <v>0</v>
      </c>
      <c r="L78" s="23">
        <v>0</v>
      </c>
      <c r="M78" s="23">
        <f t="shared" si="18"/>
        <v>0</v>
      </c>
      <c r="N78" s="10">
        <f t="shared" si="19"/>
        <v>0</v>
      </c>
      <c r="O78" s="23">
        <f t="shared" si="7"/>
        <v>0</v>
      </c>
      <c r="P78" s="15">
        <f t="shared" si="8"/>
        <v>0</v>
      </c>
      <c r="Q78" s="24">
        <f t="shared" si="22"/>
        <v>6948.92</v>
      </c>
      <c r="R78" s="24">
        <f t="shared" si="23"/>
        <v>21580</v>
      </c>
      <c r="S78" s="24">
        <f t="shared" si="24"/>
        <v>22809</v>
      </c>
      <c r="T78" s="24">
        <f t="shared" si="25"/>
        <v>1229</v>
      </c>
      <c r="U78" s="57">
        <f t="shared" si="26"/>
        <v>105.69508804448564</v>
      </c>
      <c r="V78" s="23">
        <f t="shared" si="27"/>
        <v>15860.08</v>
      </c>
      <c r="W78" s="58">
        <f t="shared" si="28"/>
        <v>228.23805713693639</v>
      </c>
    </row>
    <row r="79" spans="1:23" ht="63.75" x14ac:dyDescent="0.2">
      <c r="A79" s="22">
        <v>24062100</v>
      </c>
      <c r="B79" s="65" t="s">
        <v>98</v>
      </c>
      <c r="C79" s="23">
        <v>0</v>
      </c>
      <c r="D79" s="23">
        <v>0</v>
      </c>
      <c r="E79" s="23">
        <v>0</v>
      </c>
      <c r="F79" s="23">
        <f t="shared" si="3"/>
        <v>0</v>
      </c>
      <c r="G79" s="10">
        <f t="shared" si="4"/>
        <v>0</v>
      </c>
      <c r="H79" s="23">
        <f t="shared" si="20"/>
        <v>0</v>
      </c>
      <c r="I79" s="15">
        <f t="shared" si="21"/>
        <v>0</v>
      </c>
      <c r="J79" s="24">
        <v>0</v>
      </c>
      <c r="K79" s="23">
        <v>0</v>
      </c>
      <c r="L79" s="23">
        <v>459</v>
      </c>
      <c r="M79" s="23">
        <f t="shared" si="18"/>
        <v>459</v>
      </c>
      <c r="N79" s="10">
        <f t="shared" si="19"/>
        <v>0</v>
      </c>
      <c r="O79" s="23">
        <f t="shared" si="7"/>
        <v>459</v>
      </c>
      <c r="P79" s="15">
        <f t="shared" si="8"/>
        <v>0</v>
      </c>
      <c r="Q79" s="24">
        <f t="shared" si="22"/>
        <v>0</v>
      </c>
      <c r="R79" s="24">
        <f t="shared" si="23"/>
        <v>0</v>
      </c>
      <c r="S79" s="24">
        <f t="shared" si="24"/>
        <v>459</v>
      </c>
      <c r="T79" s="24">
        <f t="shared" si="25"/>
        <v>459</v>
      </c>
      <c r="U79" s="57">
        <f t="shared" si="26"/>
        <v>0</v>
      </c>
      <c r="V79" s="23">
        <f t="shared" si="27"/>
        <v>459</v>
      </c>
      <c r="W79" s="58">
        <f t="shared" si="28"/>
        <v>0</v>
      </c>
    </row>
    <row r="80" spans="1:23" ht="102" x14ac:dyDescent="0.2">
      <c r="A80" s="22">
        <v>24062200</v>
      </c>
      <c r="B80" s="65" t="s">
        <v>54</v>
      </c>
      <c r="C80" s="23">
        <v>0</v>
      </c>
      <c r="D80" s="23">
        <v>0</v>
      </c>
      <c r="E80" s="23">
        <v>5834.27</v>
      </c>
      <c r="F80" s="23">
        <f t="shared" si="3"/>
        <v>5834.27</v>
      </c>
      <c r="G80" s="10">
        <f t="shared" si="4"/>
        <v>0</v>
      </c>
      <c r="H80" s="23">
        <f t="shared" si="20"/>
        <v>5834.27</v>
      </c>
      <c r="I80" s="15">
        <f t="shared" si="21"/>
        <v>0</v>
      </c>
      <c r="J80" s="24">
        <v>0</v>
      </c>
      <c r="K80" s="23">
        <v>0</v>
      </c>
      <c r="L80" s="23">
        <v>0</v>
      </c>
      <c r="M80" s="23">
        <f t="shared" si="18"/>
        <v>0</v>
      </c>
      <c r="N80" s="10">
        <f t="shared" si="19"/>
        <v>0</v>
      </c>
      <c r="O80" s="23">
        <f t="shared" si="7"/>
        <v>0</v>
      </c>
      <c r="P80" s="15">
        <f t="shared" si="8"/>
        <v>0</v>
      </c>
      <c r="Q80" s="24">
        <f t="shared" si="22"/>
        <v>0</v>
      </c>
      <c r="R80" s="24">
        <f t="shared" si="23"/>
        <v>0</v>
      </c>
      <c r="S80" s="24">
        <f t="shared" si="24"/>
        <v>5834.27</v>
      </c>
      <c r="T80" s="24">
        <f t="shared" si="25"/>
        <v>5834.27</v>
      </c>
      <c r="U80" s="57">
        <f t="shared" si="26"/>
        <v>0</v>
      </c>
      <c r="V80" s="23">
        <f t="shared" si="27"/>
        <v>5834.27</v>
      </c>
      <c r="W80" s="58">
        <f t="shared" si="28"/>
        <v>0</v>
      </c>
    </row>
    <row r="81" spans="1:23" ht="38.25" x14ac:dyDescent="0.2">
      <c r="A81" s="22">
        <v>24170000</v>
      </c>
      <c r="B81" s="65" t="s">
        <v>96</v>
      </c>
      <c r="C81" s="23">
        <v>0</v>
      </c>
      <c r="D81" s="23">
        <v>0</v>
      </c>
      <c r="E81" s="23">
        <v>0</v>
      </c>
      <c r="F81" s="23">
        <f t="shared" si="3"/>
        <v>0</v>
      </c>
      <c r="G81" s="10">
        <f t="shared" si="4"/>
        <v>0</v>
      </c>
      <c r="H81" s="23">
        <f t="shared" si="20"/>
        <v>0</v>
      </c>
      <c r="I81" s="15">
        <f t="shared" si="21"/>
        <v>0</v>
      </c>
      <c r="J81" s="23">
        <v>3259.06</v>
      </c>
      <c r="K81" s="23">
        <v>0</v>
      </c>
      <c r="L81" s="23">
        <v>8655.41</v>
      </c>
      <c r="M81" s="23">
        <f t="shared" si="18"/>
        <v>8655.41</v>
      </c>
      <c r="N81" s="10">
        <f t="shared" si="19"/>
        <v>0</v>
      </c>
      <c r="O81" s="23">
        <f t="shared" si="7"/>
        <v>5396.35</v>
      </c>
      <c r="P81" s="15">
        <f t="shared" si="8"/>
        <v>165.57995250164157</v>
      </c>
      <c r="Q81" s="24">
        <f t="shared" si="22"/>
        <v>3259.06</v>
      </c>
      <c r="R81" s="24">
        <f t="shared" si="23"/>
        <v>0</v>
      </c>
      <c r="S81" s="24">
        <f t="shared" si="24"/>
        <v>8655.41</v>
      </c>
      <c r="T81" s="24">
        <f t="shared" si="25"/>
        <v>8655.41</v>
      </c>
      <c r="U81" s="57">
        <f t="shared" si="26"/>
        <v>0</v>
      </c>
      <c r="V81" s="23">
        <f t="shared" si="27"/>
        <v>5396.35</v>
      </c>
      <c r="W81" s="58">
        <f t="shared" si="28"/>
        <v>165.57995250164157</v>
      </c>
    </row>
    <row r="82" spans="1:23" ht="25.5" x14ac:dyDescent="0.2">
      <c r="A82" s="22">
        <v>25000000</v>
      </c>
      <c r="B82" s="65" t="s">
        <v>92</v>
      </c>
      <c r="C82" s="23">
        <v>0</v>
      </c>
      <c r="D82" s="23">
        <v>0</v>
      </c>
      <c r="E82" s="23">
        <v>0</v>
      </c>
      <c r="F82" s="23">
        <f t="shared" si="3"/>
        <v>0</v>
      </c>
      <c r="G82" s="10">
        <f t="shared" si="4"/>
        <v>0</v>
      </c>
      <c r="H82" s="23">
        <f t="shared" si="20"/>
        <v>0</v>
      </c>
      <c r="I82" s="15">
        <f t="shared" si="21"/>
        <v>0</v>
      </c>
      <c r="J82" s="23">
        <v>1260407.8199999998</v>
      </c>
      <c r="K82" s="23">
        <v>2604594.0499999998</v>
      </c>
      <c r="L82" s="23">
        <v>2341231.0699999998</v>
      </c>
      <c r="M82" s="23">
        <f t="shared" si="18"/>
        <v>-263362.98</v>
      </c>
      <c r="N82" s="10">
        <f t="shared" si="19"/>
        <v>89.888521015395852</v>
      </c>
      <c r="O82" s="23">
        <f t="shared" si="7"/>
        <v>1080823.25</v>
      </c>
      <c r="P82" s="15">
        <f t="shared" si="8"/>
        <v>85.751867994598769</v>
      </c>
      <c r="Q82" s="24">
        <f t="shared" si="22"/>
        <v>1260407.8199999998</v>
      </c>
      <c r="R82" s="24">
        <f t="shared" si="23"/>
        <v>2604594.0499999998</v>
      </c>
      <c r="S82" s="24">
        <f t="shared" si="24"/>
        <v>2341231.0699999998</v>
      </c>
      <c r="T82" s="24">
        <f t="shared" si="25"/>
        <v>-263362.98</v>
      </c>
      <c r="U82" s="57">
        <f t="shared" si="26"/>
        <v>89.888521015395852</v>
      </c>
      <c r="V82" s="23">
        <f t="shared" si="27"/>
        <v>1080823.25</v>
      </c>
      <c r="W82" s="58">
        <f t="shared" si="28"/>
        <v>85.751867994598769</v>
      </c>
    </row>
    <row r="83" spans="1:23" ht="38.25" x14ac:dyDescent="0.2">
      <c r="A83" s="22">
        <v>25010000</v>
      </c>
      <c r="B83" s="65" t="s">
        <v>94</v>
      </c>
      <c r="C83" s="23">
        <v>0</v>
      </c>
      <c r="D83" s="23">
        <v>0</v>
      </c>
      <c r="E83" s="23">
        <v>0</v>
      </c>
      <c r="F83" s="23">
        <f t="shared" si="3"/>
        <v>0</v>
      </c>
      <c r="G83" s="10">
        <f t="shared" si="4"/>
        <v>0</v>
      </c>
      <c r="H83" s="23">
        <f t="shared" si="20"/>
        <v>0</v>
      </c>
      <c r="I83" s="15">
        <f t="shared" si="21"/>
        <v>0</v>
      </c>
      <c r="J83" s="23">
        <v>1124344.42</v>
      </c>
      <c r="K83" s="23">
        <v>1641519.16</v>
      </c>
      <c r="L83" s="23">
        <v>1378156.18</v>
      </c>
      <c r="M83" s="23">
        <f t="shared" si="18"/>
        <v>-263362.98</v>
      </c>
      <c r="N83" s="10">
        <f t="shared" si="19"/>
        <v>83.956143405599974</v>
      </c>
      <c r="O83" s="23">
        <f t="shared" si="7"/>
        <v>253811.76</v>
      </c>
      <c r="P83" s="15">
        <f t="shared" si="8"/>
        <v>22.574200172577008</v>
      </c>
      <c r="Q83" s="24">
        <f t="shared" si="22"/>
        <v>1124344.42</v>
      </c>
      <c r="R83" s="24">
        <f t="shared" si="23"/>
        <v>1641519.16</v>
      </c>
      <c r="S83" s="24">
        <f t="shared" si="24"/>
        <v>1378156.18</v>
      </c>
      <c r="T83" s="24">
        <f t="shared" si="25"/>
        <v>-263362.98</v>
      </c>
      <c r="U83" s="57">
        <f t="shared" si="26"/>
        <v>83.956143405599974</v>
      </c>
      <c r="V83" s="23">
        <f t="shared" si="27"/>
        <v>253811.76</v>
      </c>
      <c r="W83" s="58">
        <f t="shared" si="28"/>
        <v>22.574200172577008</v>
      </c>
    </row>
    <row r="84" spans="1:23" ht="38.25" x14ac:dyDescent="0.2">
      <c r="A84" s="22">
        <v>25010100</v>
      </c>
      <c r="B84" s="65" t="s">
        <v>95</v>
      </c>
      <c r="C84" s="23">
        <v>0</v>
      </c>
      <c r="D84" s="23">
        <v>0</v>
      </c>
      <c r="E84" s="23">
        <v>0</v>
      </c>
      <c r="F84" s="23">
        <f t="shared" si="3"/>
        <v>0</v>
      </c>
      <c r="G84" s="10">
        <f t="shared" si="4"/>
        <v>0</v>
      </c>
      <c r="H84" s="23">
        <f t="shared" si="20"/>
        <v>0</v>
      </c>
      <c r="I84" s="15">
        <f t="shared" si="21"/>
        <v>0</v>
      </c>
      <c r="J84" s="23">
        <v>964357.2</v>
      </c>
      <c r="K84" s="23">
        <v>1579450</v>
      </c>
      <c r="L84" s="23">
        <v>1311674.44</v>
      </c>
      <c r="M84" s="23">
        <f t="shared" si="18"/>
        <v>-267775.56000000006</v>
      </c>
      <c r="N84" s="10">
        <f t="shared" si="19"/>
        <v>83.046278134793752</v>
      </c>
      <c r="O84" s="23">
        <f t="shared" si="7"/>
        <v>347317.24</v>
      </c>
      <c r="P84" s="15">
        <f t="shared" si="8"/>
        <v>36.015414205441715</v>
      </c>
      <c r="Q84" s="24">
        <f t="shared" si="22"/>
        <v>964357.2</v>
      </c>
      <c r="R84" s="24">
        <f t="shared" si="23"/>
        <v>1579450</v>
      </c>
      <c r="S84" s="24">
        <f t="shared" si="24"/>
        <v>1311674.44</v>
      </c>
      <c r="T84" s="24">
        <f t="shared" si="25"/>
        <v>-267775.56000000006</v>
      </c>
      <c r="U84" s="57">
        <f t="shared" si="26"/>
        <v>83.046278134793752</v>
      </c>
      <c r="V84" s="23">
        <f t="shared" si="27"/>
        <v>347317.24</v>
      </c>
      <c r="W84" s="58">
        <f t="shared" si="28"/>
        <v>36.015414205441715</v>
      </c>
    </row>
    <row r="85" spans="1:23" ht="25.5" x14ac:dyDescent="0.2">
      <c r="A85" s="22">
        <v>25010300</v>
      </c>
      <c r="B85" s="65" t="s">
        <v>97</v>
      </c>
      <c r="C85" s="23">
        <v>0</v>
      </c>
      <c r="D85" s="23">
        <v>0</v>
      </c>
      <c r="E85" s="23">
        <v>0</v>
      </c>
      <c r="F85" s="23">
        <f t="shared" si="3"/>
        <v>0</v>
      </c>
      <c r="G85" s="10">
        <f t="shared" si="4"/>
        <v>0</v>
      </c>
      <c r="H85" s="23">
        <f t="shared" si="20"/>
        <v>0</v>
      </c>
      <c r="I85" s="15">
        <f t="shared" si="21"/>
        <v>0</v>
      </c>
      <c r="J85" s="23">
        <v>50317.66</v>
      </c>
      <c r="K85" s="23">
        <v>56189</v>
      </c>
      <c r="L85" s="23">
        <v>55197.09</v>
      </c>
      <c r="M85" s="23">
        <f t="shared" si="18"/>
        <v>-991.91000000000349</v>
      </c>
      <c r="N85" s="10">
        <f t="shared" si="19"/>
        <v>98.234690063891506</v>
      </c>
      <c r="O85" s="23">
        <f t="shared" si="7"/>
        <v>4879.429999999993</v>
      </c>
      <c r="P85" s="15">
        <f t="shared" si="8"/>
        <v>9.6972514222640598</v>
      </c>
      <c r="Q85" s="24">
        <f t="shared" si="22"/>
        <v>50317.66</v>
      </c>
      <c r="R85" s="24">
        <f t="shared" si="23"/>
        <v>56189</v>
      </c>
      <c r="S85" s="24">
        <f t="shared" si="24"/>
        <v>55197.09</v>
      </c>
      <c r="T85" s="24">
        <f t="shared" si="25"/>
        <v>-991.91000000000349</v>
      </c>
      <c r="U85" s="57">
        <f t="shared" si="26"/>
        <v>98.234690063891506</v>
      </c>
      <c r="V85" s="23">
        <f t="shared" si="27"/>
        <v>4879.429999999993</v>
      </c>
      <c r="W85" s="58">
        <f t="shared" si="28"/>
        <v>9.6972514222640598</v>
      </c>
    </row>
    <row r="86" spans="1:23" ht="38.25" x14ac:dyDescent="0.2">
      <c r="A86" s="22">
        <v>25010400</v>
      </c>
      <c r="B86" s="65" t="s">
        <v>99</v>
      </c>
      <c r="C86" s="23">
        <v>0</v>
      </c>
      <c r="D86" s="23">
        <v>0</v>
      </c>
      <c r="E86" s="23">
        <v>0</v>
      </c>
      <c r="F86" s="23">
        <f t="shared" si="3"/>
        <v>0</v>
      </c>
      <c r="G86" s="10">
        <f t="shared" si="4"/>
        <v>0</v>
      </c>
      <c r="H86" s="23">
        <f t="shared" si="20"/>
        <v>0</v>
      </c>
      <c r="I86" s="15">
        <f t="shared" si="21"/>
        <v>0</v>
      </c>
      <c r="J86" s="23">
        <v>109669.56</v>
      </c>
      <c r="K86" s="23">
        <v>5880.16</v>
      </c>
      <c r="L86" s="23">
        <v>11284.65</v>
      </c>
      <c r="M86" s="23">
        <f t="shared" si="18"/>
        <v>5404.49</v>
      </c>
      <c r="N86" s="10">
        <f t="shared" si="19"/>
        <v>191.91059426954368</v>
      </c>
      <c r="O86" s="23">
        <f t="shared" si="7"/>
        <v>-98384.91</v>
      </c>
      <c r="P86" s="15">
        <f t="shared" si="8"/>
        <v>-89.710317065191106</v>
      </c>
      <c r="Q86" s="24">
        <f t="shared" si="22"/>
        <v>109669.56</v>
      </c>
      <c r="R86" s="24">
        <f t="shared" si="23"/>
        <v>5880.16</v>
      </c>
      <c r="S86" s="24">
        <f t="shared" si="24"/>
        <v>11284.65</v>
      </c>
      <c r="T86" s="24">
        <f t="shared" si="25"/>
        <v>5404.49</v>
      </c>
      <c r="U86" s="57">
        <f t="shared" si="26"/>
        <v>191.91059426954368</v>
      </c>
      <c r="V86" s="23">
        <f t="shared" si="27"/>
        <v>-98384.91</v>
      </c>
      <c r="W86" s="58">
        <f t="shared" si="28"/>
        <v>-89.710317065191106</v>
      </c>
    </row>
    <row r="87" spans="1:23" ht="25.5" x14ac:dyDescent="0.2">
      <c r="A87" s="22">
        <v>25020000</v>
      </c>
      <c r="B87" s="65" t="s">
        <v>100</v>
      </c>
      <c r="C87" s="23">
        <v>0</v>
      </c>
      <c r="D87" s="23">
        <v>0</v>
      </c>
      <c r="E87" s="23">
        <v>0</v>
      </c>
      <c r="F87" s="23">
        <f t="shared" si="3"/>
        <v>0</v>
      </c>
      <c r="G87" s="10">
        <f t="shared" si="4"/>
        <v>0</v>
      </c>
      <c r="H87" s="23">
        <f t="shared" si="20"/>
        <v>0</v>
      </c>
      <c r="I87" s="15">
        <f t="shared" si="21"/>
        <v>0</v>
      </c>
      <c r="J87" s="23">
        <v>136063.4</v>
      </c>
      <c r="K87" s="23">
        <v>963074.89</v>
      </c>
      <c r="L87" s="23">
        <v>963074.89</v>
      </c>
      <c r="M87" s="23">
        <f t="shared" si="18"/>
        <v>0</v>
      </c>
      <c r="N87" s="10">
        <f t="shared" si="19"/>
        <v>100</v>
      </c>
      <c r="O87" s="23">
        <f t="shared" si="7"/>
        <v>827011.49</v>
      </c>
      <c r="P87" s="15">
        <f t="shared" si="8"/>
        <v>607.81333554798721</v>
      </c>
      <c r="Q87" s="24">
        <f t="shared" si="22"/>
        <v>136063.4</v>
      </c>
      <c r="R87" s="24">
        <f t="shared" si="23"/>
        <v>963074.89</v>
      </c>
      <c r="S87" s="24">
        <f t="shared" si="24"/>
        <v>963074.89</v>
      </c>
      <c r="T87" s="24">
        <f t="shared" si="25"/>
        <v>0</v>
      </c>
      <c r="U87" s="57">
        <f t="shared" si="26"/>
        <v>100</v>
      </c>
      <c r="V87" s="23">
        <f t="shared" si="27"/>
        <v>827011.49</v>
      </c>
      <c r="W87" s="58">
        <f t="shared" si="28"/>
        <v>607.81333554798721</v>
      </c>
    </row>
    <row r="88" spans="1:23" x14ac:dyDescent="0.2">
      <c r="A88" s="22">
        <v>25020100</v>
      </c>
      <c r="B88" s="65" t="s">
        <v>101</v>
      </c>
      <c r="C88" s="23">
        <v>0</v>
      </c>
      <c r="D88" s="23">
        <v>0</v>
      </c>
      <c r="E88" s="23">
        <v>0</v>
      </c>
      <c r="F88" s="23">
        <f t="shared" si="3"/>
        <v>0</v>
      </c>
      <c r="G88" s="10">
        <f t="shared" si="4"/>
        <v>0</v>
      </c>
      <c r="H88" s="23">
        <f t="shared" si="20"/>
        <v>0</v>
      </c>
      <c r="I88" s="15">
        <f t="shared" si="21"/>
        <v>0</v>
      </c>
      <c r="J88" s="23">
        <v>136063.4</v>
      </c>
      <c r="K88" s="23">
        <v>963074.89</v>
      </c>
      <c r="L88" s="23">
        <v>963074.89</v>
      </c>
      <c r="M88" s="23">
        <f t="shared" si="18"/>
        <v>0</v>
      </c>
      <c r="N88" s="10">
        <f t="shared" si="19"/>
        <v>100</v>
      </c>
      <c r="O88" s="23">
        <f t="shared" si="7"/>
        <v>827011.49</v>
      </c>
      <c r="P88" s="15">
        <f t="shared" si="8"/>
        <v>607.81333554798721</v>
      </c>
      <c r="Q88" s="24">
        <f t="shared" si="22"/>
        <v>136063.4</v>
      </c>
      <c r="R88" s="24">
        <f t="shared" si="23"/>
        <v>963074.89</v>
      </c>
      <c r="S88" s="24">
        <f t="shared" si="24"/>
        <v>963074.89</v>
      </c>
      <c r="T88" s="24">
        <f t="shared" si="25"/>
        <v>0</v>
      </c>
      <c r="U88" s="57">
        <f t="shared" si="26"/>
        <v>100</v>
      </c>
      <c r="V88" s="23">
        <f t="shared" si="27"/>
        <v>827011.49</v>
      </c>
      <c r="W88" s="58">
        <f t="shared" si="28"/>
        <v>607.81333554798721</v>
      </c>
    </row>
    <row r="89" spans="1:23" s="8" customFormat="1" ht="89.25" x14ac:dyDescent="0.2">
      <c r="A89" s="22">
        <v>25020200</v>
      </c>
      <c r="B89" s="65" t="s">
        <v>102</v>
      </c>
      <c r="C89" s="23">
        <v>0</v>
      </c>
      <c r="D89" s="23">
        <v>0</v>
      </c>
      <c r="E89" s="23">
        <v>0</v>
      </c>
      <c r="F89" s="23">
        <f t="shared" si="3"/>
        <v>0</v>
      </c>
      <c r="G89" s="10">
        <f t="shared" si="4"/>
        <v>0</v>
      </c>
      <c r="H89" s="23">
        <f t="shared" si="20"/>
        <v>0</v>
      </c>
      <c r="I89" s="15">
        <f t="shared" si="21"/>
        <v>0</v>
      </c>
      <c r="J89" s="23">
        <v>0</v>
      </c>
      <c r="K89" s="23">
        <v>0</v>
      </c>
      <c r="L89" s="23">
        <v>0</v>
      </c>
      <c r="M89" s="23">
        <f t="shared" si="18"/>
        <v>0</v>
      </c>
      <c r="N89" s="10">
        <f t="shared" si="19"/>
        <v>0</v>
      </c>
      <c r="O89" s="23">
        <f t="shared" si="7"/>
        <v>0</v>
      </c>
      <c r="P89" s="15">
        <f t="shared" si="8"/>
        <v>0</v>
      </c>
      <c r="Q89" s="24">
        <f t="shared" si="22"/>
        <v>0</v>
      </c>
      <c r="R89" s="24">
        <f t="shared" si="23"/>
        <v>0</v>
      </c>
      <c r="S89" s="24">
        <f t="shared" si="24"/>
        <v>0</v>
      </c>
      <c r="T89" s="24">
        <f t="shared" si="25"/>
        <v>0</v>
      </c>
      <c r="U89" s="57">
        <f t="shared" si="26"/>
        <v>0</v>
      </c>
      <c r="V89" s="23">
        <f t="shared" si="27"/>
        <v>0</v>
      </c>
      <c r="W89" s="58">
        <f t="shared" si="28"/>
        <v>0</v>
      </c>
    </row>
    <row r="90" spans="1:23" x14ac:dyDescent="0.2">
      <c r="A90" s="22">
        <v>30000000</v>
      </c>
      <c r="B90" s="65" t="s">
        <v>48</v>
      </c>
      <c r="C90" s="23">
        <v>180.49</v>
      </c>
      <c r="D90" s="23">
        <v>0</v>
      </c>
      <c r="E90" s="23">
        <v>0</v>
      </c>
      <c r="F90" s="23">
        <f t="shared" si="3"/>
        <v>0</v>
      </c>
      <c r="G90" s="10">
        <f t="shared" si="4"/>
        <v>0</v>
      </c>
      <c r="H90" s="23">
        <f t="shared" si="20"/>
        <v>-180.49</v>
      </c>
      <c r="I90" s="15">
        <f t="shared" si="21"/>
        <v>-100</v>
      </c>
      <c r="J90" s="23">
        <v>0</v>
      </c>
      <c r="K90" s="23">
        <v>0</v>
      </c>
      <c r="L90" s="23">
        <v>0</v>
      </c>
      <c r="M90" s="23">
        <f t="shared" si="18"/>
        <v>0</v>
      </c>
      <c r="N90" s="10">
        <f t="shared" si="19"/>
        <v>0</v>
      </c>
      <c r="O90" s="23">
        <f t="shared" si="7"/>
        <v>0</v>
      </c>
      <c r="P90" s="15">
        <f t="shared" si="8"/>
        <v>0</v>
      </c>
      <c r="Q90" s="24">
        <f t="shared" si="22"/>
        <v>180.49</v>
      </c>
      <c r="R90" s="24">
        <f t="shared" si="23"/>
        <v>0</v>
      </c>
      <c r="S90" s="24">
        <f t="shared" si="24"/>
        <v>0</v>
      </c>
      <c r="T90" s="24">
        <f t="shared" si="25"/>
        <v>0</v>
      </c>
      <c r="U90" s="57">
        <f t="shared" si="26"/>
        <v>0</v>
      </c>
      <c r="V90" s="23">
        <f t="shared" si="27"/>
        <v>-180.49</v>
      </c>
      <c r="W90" s="58">
        <f t="shared" si="28"/>
        <v>-100</v>
      </c>
    </row>
    <row r="91" spans="1:23" ht="25.5" x14ac:dyDescent="0.2">
      <c r="A91" s="22">
        <v>31000000</v>
      </c>
      <c r="B91" s="65" t="s">
        <v>49</v>
      </c>
      <c r="C91" s="23">
        <v>180.49</v>
      </c>
      <c r="D91" s="23">
        <v>0</v>
      </c>
      <c r="E91" s="23">
        <v>0</v>
      </c>
      <c r="F91" s="23">
        <f t="shared" si="3"/>
        <v>0</v>
      </c>
      <c r="G91" s="10">
        <f t="shared" si="4"/>
        <v>0</v>
      </c>
      <c r="H91" s="23">
        <f t="shared" si="20"/>
        <v>-180.49</v>
      </c>
      <c r="I91" s="15">
        <f t="shared" si="21"/>
        <v>-100</v>
      </c>
      <c r="J91" s="23">
        <v>0</v>
      </c>
      <c r="K91" s="23">
        <v>0</v>
      </c>
      <c r="L91" s="23">
        <v>0</v>
      </c>
      <c r="M91" s="23">
        <f t="shared" si="18"/>
        <v>0</v>
      </c>
      <c r="N91" s="10">
        <f t="shared" si="19"/>
        <v>0</v>
      </c>
      <c r="O91" s="23">
        <f t="shared" si="7"/>
        <v>0</v>
      </c>
      <c r="P91" s="15">
        <f t="shared" si="8"/>
        <v>0</v>
      </c>
      <c r="Q91" s="24">
        <f t="shared" si="22"/>
        <v>180.49</v>
      </c>
      <c r="R91" s="24">
        <f t="shared" si="23"/>
        <v>0</v>
      </c>
      <c r="S91" s="24">
        <f t="shared" si="24"/>
        <v>0</v>
      </c>
      <c r="T91" s="24">
        <f t="shared" si="25"/>
        <v>0</v>
      </c>
      <c r="U91" s="57">
        <f t="shared" si="26"/>
        <v>0</v>
      </c>
      <c r="V91" s="23">
        <f t="shared" si="27"/>
        <v>-180.49</v>
      </c>
      <c r="W91" s="58">
        <f t="shared" si="28"/>
        <v>-100</v>
      </c>
    </row>
    <row r="92" spans="1:23" ht="38.25" x14ac:dyDescent="0.2">
      <c r="A92" s="22">
        <v>31020000</v>
      </c>
      <c r="B92" s="65" t="s">
        <v>50</v>
      </c>
      <c r="C92" s="23">
        <v>180.49</v>
      </c>
      <c r="D92" s="23">
        <v>0</v>
      </c>
      <c r="E92" s="23">
        <v>0</v>
      </c>
      <c r="F92" s="23">
        <f t="shared" si="3"/>
        <v>0</v>
      </c>
      <c r="G92" s="10">
        <f t="shared" si="4"/>
        <v>0</v>
      </c>
      <c r="H92" s="23">
        <f t="shared" si="20"/>
        <v>-180.49</v>
      </c>
      <c r="I92" s="15">
        <f t="shared" si="21"/>
        <v>-100</v>
      </c>
      <c r="J92" s="23">
        <v>0</v>
      </c>
      <c r="K92" s="23">
        <v>0</v>
      </c>
      <c r="L92" s="23">
        <v>0</v>
      </c>
      <c r="M92" s="23">
        <f t="shared" si="18"/>
        <v>0</v>
      </c>
      <c r="N92" s="10">
        <f t="shared" si="19"/>
        <v>0</v>
      </c>
      <c r="O92" s="23">
        <f t="shared" si="7"/>
        <v>0</v>
      </c>
      <c r="P92" s="15">
        <f t="shared" si="8"/>
        <v>0</v>
      </c>
      <c r="Q92" s="24">
        <f t="shared" si="22"/>
        <v>180.49</v>
      </c>
      <c r="R92" s="24">
        <f t="shared" si="23"/>
        <v>0</v>
      </c>
      <c r="S92" s="24">
        <f t="shared" si="24"/>
        <v>0</v>
      </c>
      <c r="T92" s="24">
        <f t="shared" si="25"/>
        <v>0</v>
      </c>
      <c r="U92" s="57">
        <f t="shared" si="26"/>
        <v>0</v>
      </c>
      <c r="V92" s="23">
        <f t="shared" si="27"/>
        <v>-180.49</v>
      </c>
      <c r="W92" s="58">
        <f t="shared" si="28"/>
        <v>-100</v>
      </c>
    </row>
    <row r="93" spans="1:23" x14ac:dyDescent="0.2">
      <c r="A93" s="22">
        <v>40000000</v>
      </c>
      <c r="B93" s="65" t="s">
        <v>35</v>
      </c>
      <c r="C93" s="23">
        <v>41963078.190000005</v>
      </c>
      <c r="D93" s="23">
        <v>68101742</v>
      </c>
      <c r="E93" s="23">
        <v>67756219.390000001</v>
      </c>
      <c r="F93" s="23">
        <f t="shared" si="3"/>
        <v>-345522.6099999994</v>
      </c>
      <c r="G93" s="10">
        <f t="shared" si="4"/>
        <v>99.492637633263485</v>
      </c>
      <c r="H93" s="23">
        <f t="shared" si="20"/>
        <v>25793141.199999996</v>
      </c>
      <c r="I93" s="15">
        <f t="shared" si="21"/>
        <v>61.466275384313008</v>
      </c>
      <c r="J93" s="23">
        <v>5086608.0600000005</v>
      </c>
      <c r="K93" s="23">
        <v>136040</v>
      </c>
      <c r="L93" s="23">
        <v>136040</v>
      </c>
      <c r="M93" s="23">
        <f t="shared" si="18"/>
        <v>0</v>
      </c>
      <c r="N93" s="10">
        <f t="shared" si="19"/>
        <v>100</v>
      </c>
      <c r="O93" s="23">
        <f t="shared" si="7"/>
        <v>-4950568.0600000005</v>
      </c>
      <c r="P93" s="15">
        <f t="shared" si="8"/>
        <v>-97.325526197510882</v>
      </c>
      <c r="Q93" s="24">
        <f t="shared" si="22"/>
        <v>47049686.250000007</v>
      </c>
      <c r="R93" s="24">
        <f t="shared" si="23"/>
        <v>68237782</v>
      </c>
      <c r="S93" s="24">
        <f t="shared" si="24"/>
        <v>67892259.390000001</v>
      </c>
      <c r="T93" s="24">
        <f t="shared" si="25"/>
        <v>-345522.6099999994</v>
      </c>
      <c r="U93" s="57">
        <f t="shared" si="26"/>
        <v>99.493649119486321</v>
      </c>
      <c r="V93" s="23">
        <f t="shared" si="27"/>
        <v>20842573.139999993</v>
      </c>
      <c r="W93" s="58">
        <f t="shared" si="28"/>
        <v>44.299069348204171</v>
      </c>
    </row>
    <row r="94" spans="1:23" x14ac:dyDescent="0.2">
      <c r="A94" s="22">
        <v>41000000</v>
      </c>
      <c r="B94" s="65" t="s">
        <v>36</v>
      </c>
      <c r="C94" s="23">
        <v>41963078.190000005</v>
      </c>
      <c r="D94" s="23">
        <v>68101742</v>
      </c>
      <c r="E94" s="23">
        <v>67756219.390000001</v>
      </c>
      <c r="F94" s="23">
        <f t="shared" si="3"/>
        <v>-345522.6099999994</v>
      </c>
      <c r="G94" s="10">
        <f t="shared" si="4"/>
        <v>99.492637633263485</v>
      </c>
      <c r="H94" s="23">
        <f t="shared" si="20"/>
        <v>25793141.199999996</v>
      </c>
      <c r="I94" s="15">
        <f t="shared" si="21"/>
        <v>61.466275384313008</v>
      </c>
      <c r="J94" s="23">
        <v>5086608.0600000005</v>
      </c>
      <c r="K94" s="23">
        <v>136040</v>
      </c>
      <c r="L94" s="23">
        <v>136040</v>
      </c>
      <c r="M94" s="23">
        <f t="shared" si="18"/>
        <v>0</v>
      </c>
      <c r="N94" s="10">
        <f t="shared" si="19"/>
        <v>100</v>
      </c>
      <c r="O94" s="23">
        <f t="shared" si="7"/>
        <v>-4950568.0600000005</v>
      </c>
      <c r="P94" s="15">
        <f t="shared" si="8"/>
        <v>-97.325526197510882</v>
      </c>
      <c r="Q94" s="24">
        <f t="shared" si="22"/>
        <v>47049686.250000007</v>
      </c>
      <c r="R94" s="24">
        <f t="shared" si="23"/>
        <v>68237782</v>
      </c>
      <c r="S94" s="24">
        <f t="shared" si="24"/>
        <v>67892259.390000001</v>
      </c>
      <c r="T94" s="24">
        <f t="shared" si="25"/>
        <v>-345522.6099999994</v>
      </c>
      <c r="U94" s="57">
        <f t="shared" si="26"/>
        <v>99.493649119486321</v>
      </c>
      <c r="V94" s="23">
        <f t="shared" si="27"/>
        <v>20842573.139999993</v>
      </c>
      <c r="W94" s="58">
        <f t="shared" si="28"/>
        <v>44.299069348204171</v>
      </c>
    </row>
    <row r="95" spans="1:23" ht="25.5" x14ac:dyDescent="0.2">
      <c r="A95" s="22">
        <v>41030000</v>
      </c>
      <c r="B95" s="65" t="s">
        <v>77</v>
      </c>
      <c r="C95" s="23">
        <f>C96+C97+C98</f>
        <v>34883640.82</v>
      </c>
      <c r="D95" s="23">
        <v>63072200</v>
      </c>
      <c r="E95" s="23">
        <v>63067138.549999997</v>
      </c>
      <c r="F95" s="23">
        <f t="shared" si="3"/>
        <v>-5061.4500000029802</v>
      </c>
      <c r="G95" s="10">
        <f t="shared" si="4"/>
        <v>99.991975149114822</v>
      </c>
      <c r="H95" s="23">
        <f t="shared" si="20"/>
        <v>28183497.729999997</v>
      </c>
      <c r="I95" s="15">
        <f t="shared" si="21"/>
        <v>80.792879032974753</v>
      </c>
      <c r="J95" s="23">
        <f>J96</f>
        <v>3133309.75</v>
      </c>
      <c r="K95" s="23">
        <v>0</v>
      </c>
      <c r="L95" s="23">
        <v>0</v>
      </c>
      <c r="M95" s="23">
        <f t="shared" si="18"/>
        <v>0</v>
      </c>
      <c r="N95" s="10">
        <f t="shared" si="19"/>
        <v>0</v>
      </c>
      <c r="O95" s="23">
        <f t="shared" si="7"/>
        <v>-3133309.75</v>
      </c>
      <c r="P95" s="15">
        <f t="shared" si="8"/>
        <v>-100</v>
      </c>
      <c r="Q95" s="24">
        <f t="shared" si="22"/>
        <v>38016950.57</v>
      </c>
      <c r="R95" s="24">
        <f t="shared" si="23"/>
        <v>63072200</v>
      </c>
      <c r="S95" s="24">
        <f t="shared" si="24"/>
        <v>63067138.549999997</v>
      </c>
      <c r="T95" s="24">
        <f t="shared" si="25"/>
        <v>-5061.4500000029802</v>
      </c>
      <c r="U95" s="57">
        <f t="shared" si="26"/>
        <v>99.991975149114822</v>
      </c>
      <c r="V95" s="23">
        <f t="shared" si="27"/>
        <v>25050187.979999997</v>
      </c>
      <c r="W95" s="58">
        <f t="shared" si="28"/>
        <v>65.892154958287591</v>
      </c>
    </row>
    <row r="96" spans="1:23" ht="51" x14ac:dyDescent="0.2">
      <c r="A96" s="22">
        <v>41033200</v>
      </c>
      <c r="B96" s="65" t="s">
        <v>37</v>
      </c>
      <c r="C96" s="23">
        <v>1592440.82</v>
      </c>
      <c r="D96" s="23">
        <v>3475600</v>
      </c>
      <c r="E96" s="23">
        <v>3470538.55</v>
      </c>
      <c r="F96" s="23">
        <f t="shared" si="3"/>
        <v>-5061.4500000001863</v>
      </c>
      <c r="G96" s="10">
        <f t="shared" si="4"/>
        <v>99.854371907008854</v>
      </c>
      <c r="H96" s="23">
        <f t="shared" si="20"/>
        <v>1878097.7299999997</v>
      </c>
      <c r="I96" s="15">
        <f t="shared" si="21"/>
        <v>117.93830617831057</v>
      </c>
      <c r="J96" s="23">
        <v>3133309.75</v>
      </c>
      <c r="K96" s="23">
        <v>0</v>
      </c>
      <c r="L96" s="23">
        <v>0</v>
      </c>
      <c r="M96" s="23">
        <f t="shared" si="18"/>
        <v>0</v>
      </c>
      <c r="N96" s="10">
        <f t="shared" si="19"/>
        <v>0</v>
      </c>
      <c r="O96" s="23">
        <f t="shared" si="7"/>
        <v>-3133309.75</v>
      </c>
      <c r="P96" s="15">
        <f t="shared" si="8"/>
        <v>-100</v>
      </c>
      <c r="Q96" s="24">
        <f t="shared" si="22"/>
        <v>4725750.57</v>
      </c>
      <c r="R96" s="24">
        <f t="shared" si="23"/>
        <v>3475600</v>
      </c>
      <c r="S96" s="24">
        <f t="shared" si="24"/>
        <v>3470538.55</v>
      </c>
      <c r="T96" s="24">
        <f t="shared" si="25"/>
        <v>-5061.4500000001863</v>
      </c>
      <c r="U96" s="57">
        <f t="shared" si="26"/>
        <v>99.854371907008854</v>
      </c>
      <c r="V96" s="23">
        <f t="shared" si="27"/>
        <v>-1255212.0200000005</v>
      </c>
      <c r="W96" s="58">
        <f t="shared" si="28"/>
        <v>-26.561114502494803</v>
      </c>
    </row>
    <row r="97" spans="1:23" ht="25.5" x14ac:dyDescent="0.2">
      <c r="A97" s="22">
        <v>41033900</v>
      </c>
      <c r="B97" s="65" t="s">
        <v>78</v>
      </c>
      <c r="C97" s="23">
        <v>18320100</v>
      </c>
      <c r="D97" s="23">
        <v>45069300</v>
      </c>
      <c r="E97" s="23">
        <v>45069300</v>
      </c>
      <c r="F97" s="23">
        <f t="shared" si="3"/>
        <v>0</v>
      </c>
      <c r="G97" s="10">
        <f t="shared" si="4"/>
        <v>100</v>
      </c>
      <c r="H97" s="23">
        <f t="shared" si="20"/>
        <v>26749200</v>
      </c>
      <c r="I97" s="15">
        <f t="shared" si="21"/>
        <v>146.01012003209587</v>
      </c>
      <c r="J97" s="23">
        <v>0</v>
      </c>
      <c r="K97" s="23">
        <v>0</v>
      </c>
      <c r="L97" s="23">
        <v>0</v>
      </c>
      <c r="M97" s="23">
        <f t="shared" si="18"/>
        <v>0</v>
      </c>
      <c r="N97" s="10">
        <f t="shared" si="19"/>
        <v>0</v>
      </c>
      <c r="O97" s="23">
        <f t="shared" si="7"/>
        <v>0</v>
      </c>
      <c r="P97" s="15">
        <f t="shared" si="8"/>
        <v>0</v>
      </c>
      <c r="Q97" s="24">
        <f t="shared" si="22"/>
        <v>18320100</v>
      </c>
      <c r="R97" s="24">
        <f t="shared" si="23"/>
        <v>45069300</v>
      </c>
      <c r="S97" s="24">
        <f t="shared" si="24"/>
        <v>45069300</v>
      </c>
      <c r="T97" s="24">
        <f t="shared" si="25"/>
        <v>0</v>
      </c>
      <c r="U97" s="57">
        <f t="shared" si="26"/>
        <v>100</v>
      </c>
      <c r="V97" s="23">
        <f t="shared" si="27"/>
        <v>26749200</v>
      </c>
      <c r="W97" s="58">
        <f t="shared" si="28"/>
        <v>146.01012003209587</v>
      </c>
    </row>
    <row r="98" spans="1:23" ht="25.5" x14ac:dyDescent="0.2">
      <c r="A98" s="22">
        <v>41034200</v>
      </c>
      <c r="B98" s="65" t="s">
        <v>79</v>
      </c>
      <c r="C98" s="23">
        <v>14971100</v>
      </c>
      <c r="D98" s="23">
        <v>14527300</v>
      </c>
      <c r="E98" s="23">
        <v>14527300</v>
      </c>
      <c r="F98" s="23">
        <f t="shared" si="3"/>
        <v>0</v>
      </c>
      <c r="G98" s="10">
        <f t="shared" si="4"/>
        <v>100</v>
      </c>
      <c r="H98" s="23">
        <f t="shared" si="20"/>
        <v>-443800</v>
      </c>
      <c r="I98" s="15">
        <f t="shared" si="21"/>
        <v>-2.9643780350141213</v>
      </c>
      <c r="J98" s="23">
        <v>0</v>
      </c>
      <c r="K98" s="23">
        <v>0</v>
      </c>
      <c r="L98" s="23">
        <v>0</v>
      </c>
      <c r="M98" s="23">
        <f t="shared" si="18"/>
        <v>0</v>
      </c>
      <c r="N98" s="10">
        <f t="shared" si="19"/>
        <v>0</v>
      </c>
      <c r="O98" s="23">
        <f t="shared" si="7"/>
        <v>0</v>
      </c>
      <c r="P98" s="15">
        <f t="shared" si="8"/>
        <v>0</v>
      </c>
      <c r="Q98" s="24">
        <f t="shared" si="22"/>
        <v>14971100</v>
      </c>
      <c r="R98" s="24">
        <f t="shared" si="23"/>
        <v>14527300</v>
      </c>
      <c r="S98" s="24">
        <f t="shared" si="24"/>
        <v>14527300</v>
      </c>
      <c r="T98" s="24">
        <f t="shared" si="25"/>
        <v>0</v>
      </c>
      <c r="U98" s="57">
        <f t="shared" si="26"/>
        <v>100</v>
      </c>
      <c r="V98" s="23">
        <f t="shared" si="27"/>
        <v>-443800</v>
      </c>
      <c r="W98" s="58">
        <f t="shared" si="28"/>
        <v>-2.9643780350141213</v>
      </c>
    </row>
    <row r="99" spans="1:23" ht="25.5" x14ac:dyDescent="0.2">
      <c r="A99" s="22">
        <v>41040000</v>
      </c>
      <c r="B99" s="65" t="s">
        <v>55</v>
      </c>
      <c r="C99" s="23">
        <f>C100</f>
        <v>6274100</v>
      </c>
      <c r="D99" s="23">
        <v>3147900</v>
      </c>
      <c r="E99" s="23">
        <v>3147900</v>
      </c>
      <c r="F99" s="23">
        <f t="shared" si="3"/>
        <v>0</v>
      </c>
      <c r="G99" s="10">
        <f t="shared" si="4"/>
        <v>100</v>
      </c>
      <c r="H99" s="23">
        <f t="shared" si="20"/>
        <v>-3126200</v>
      </c>
      <c r="I99" s="15">
        <f t="shared" si="21"/>
        <v>-49.827066830302357</v>
      </c>
      <c r="J99" s="23">
        <v>0</v>
      </c>
      <c r="K99" s="23">
        <v>0</v>
      </c>
      <c r="L99" s="23">
        <v>0</v>
      </c>
      <c r="M99" s="23">
        <f t="shared" si="18"/>
        <v>0</v>
      </c>
      <c r="N99" s="10">
        <f t="shared" si="19"/>
        <v>0</v>
      </c>
      <c r="O99" s="23">
        <f t="shared" si="7"/>
        <v>0</v>
      </c>
      <c r="P99" s="15">
        <f t="shared" si="8"/>
        <v>0</v>
      </c>
      <c r="Q99" s="24">
        <f t="shared" si="22"/>
        <v>6274100</v>
      </c>
      <c r="R99" s="24">
        <f t="shared" si="23"/>
        <v>3147900</v>
      </c>
      <c r="S99" s="24">
        <f t="shared" si="24"/>
        <v>3147900</v>
      </c>
      <c r="T99" s="24">
        <f t="shared" si="25"/>
        <v>0</v>
      </c>
      <c r="U99" s="57">
        <f t="shared" si="26"/>
        <v>100</v>
      </c>
      <c r="V99" s="23">
        <f t="shared" si="27"/>
        <v>-3126200</v>
      </c>
      <c r="W99" s="58">
        <f t="shared" si="28"/>
        <v>-49.827066830302357</v>
      </c>
    </row>
    <row r="100" spans="1:23" ht="76.5" x14ac:dyDescent="0.2">
      <c r="A100" s="22">
        <v>41040200</v>
      </c>
      <c r="B100" s="65" t="s">
        <v>56</v>
      </c>
      <c r="C100" s="23">
        <v>6274100</v>
      </c>
      <c r="D100" s="23">
        <v>3147900</v>
      </c>
      <c r="E100" s="23">
        <v>3147900</v>
      </c>
      <c r="F100" s="23">
        <f t="shared" si="3"/>
        <v>0</v>
      </c>
      <c r="G100" s="10">
        <f t="shared" si="4"/>
        <v>100</v>
      </c>
      <c r="H100" s="23">
        <f t="shared" si="20"/>
        <v>-3126200</v>
      </c>
      <c r="I100" s="15">
        <f t="shared" si="21"/>
        <v>-49.827066830302357</v>
      </c>
      <c r="J100" s="23">
        <v>0</v>
      </c>
      <c r="K100" s="23">
        <v>0</v>
      </c>
      <c r="L100" s="23">
        <v>0</v>
      </c>
      <c r="M100" s="23">
        <f t="shared" si="18"/>
        <v>0</v>
      </c>
      <c r="N100" s="10">
        <f t="shared" si="19"/>
        <v>0</v>
      </c>
      <c r="O100" s="23">
        <f t="shared" si="7"/>
        <v>0</v>
      </c>
      <c r="P100" s="15">
        <f t="shared" si="8"/>
        <v>0</v>
      </c>
      <c r="Q100" s="24">
        <f t="shared" si="22"/>
        <v>6274100</v>
      </c>
      <c r="R100" s="24">
        <f t="shared" si="23"/>
        <v>3147900</v>
      </c>
      <c r="S100" s="24">
        <f t="shared" si="24"/>
        <v>3147900</v>
      </c>
      <c r="T100" s="24">
        <f t="shared" si="25"/>
        <v>0</v>
      </c>
      <c r="U100" s="57">
        <f t="shared" si="26"/>
        <v>100</v>
      </c>
      <c r="V100" s="23">
        <f t="shared" si="27"/>
        <v>-3126200</v>
      </c>
      <c r="W100" s="58">
        <f t="shared" si="28"/>
        <v>-49.827066830302357</v>
      </c>
    </row>
    <row r="101" spans="1:23" ht="25.5" x14ac:dyDescent="0.2">
      <c r="A101" s="22">
        <v>41050000</v>
      </c>
      <c r="B101" s="65" t="s">
        <v>57</v>
      </c>
      <c r="C101" s="23">
        <f>C102+C104+C105+C106+C107+C108</f>
        <v>805337.37</v>
      </c>
      <c r="D101" s="23">
        <v>1881642</v>
      </c>
      <c r="E101" s="23">
        <v>1541180.84</v>
      </c>
      <c r="F101" s="23">
        <f t="shared" si="3"/>
        <v>-340461.15999999992</v>
      </c>
      <c r="G101" s="10">
        <f t="shared" si="4"/>
        <v>81.90616706047166</v>
      </c>
      <c r="H101" s="23">
        <f t="shared" si="20"/>
        <v>735843.47000000009</v>
      </c>
      <c r="I101" s="15">
        <f t="shared" si="21"/>
        <v>91.370833815895082</v>
      </c>
      <c r="J101" s="23">
        <f>J103+J108</f>
        <v>1953298.31</v>
      </c>
      <c r="K101" s="23">
        <v>136040</v>
      </c>
      <c r="L101" s="23">
        <v>136040</v>
      </c>
      <c r="M101" s="23">
        <f t="shared" si="18"/>
        <v>0</v>
      </c>
      <c r="N101" s="10">
        <f t="shared" si="19"/>
        <v>100</v>
      </c>
      <c r="O101" s="23">
        <f t="shared" si="7"/>
        <v>-1817258.31</v>
      </c>
      <c r="P101" s="15">
        <f t="shared" si="8"/>
        <v>-93.035370004492549</v>
      </c>
      <c r="Q101" s="24">
        <f t="shared" si="22"/>
        <v>2758635.68</v>
      </c>
      <c r="R101" s="24">
        <f t="shared" si="23"/>
        <v>2017682</v>
      </c>
      <c r="S101" s="24">
        <f t="shared" si="24"/>
        <v>1677220.84</v>
      </c>
      <c r="T101" s="24">
        <f t="shared" si="25"/>
        <v>-340461.15999999992</v>
      </c>
      <c r="U101" s="57">
        <f t="shared" si="26"/>
        <v>83.126123938261827</v>
      </c>
      <c r="V101" s="23">
        <f t="shared" si="27"/>
        <v>-1081414.8400000001</v>
      </c>
      <c r="W101" s="58">
        <f t="shared" si="28"/>
        <v>-39.201074931358825</v>
      </c>
    </row>
    <row r="102" spans="1:23" ht="51" x14ac:dyDescent="0.2">
      <c r="A102" s="22">
        <v>41051000</v>
      </c>
      <c r="B102" s="65" t="s">
        <v>58</v>
      </c>
      <c r="C102" s="23">
        <v>0</v>
      </c>
      <c r="D102" s="23">
        <v>338907</v>
      </c>
      <c r="E102" s="23">
        <v>0</v>
      </c>
      <c r="F102" s="23">
        <f t="shared" si="3"/>
        <v>-338907</v>
      </c>
      <c r="G102" s="10">
        <f t="shared" si="4"/>
        <v>0</v>
      </c>
      <c r="H102" s="23">
        <f t="shared" si="20"/>
        <v>0</v>
      </c>
      <c r="I102" s="15">
        <f t="shared" si="21"/>
        <v>0</v>
      </c>
      <c r="J102" s="23">
        <v>0</v>
      </c>
      <c r="K102" s="23">
        <v>0</v>
      </c>
      <c r="L102" s="23">
        <v>0</v>
      </c>
      <c r="M102" s="23">
        <f t="shared" si="18"/>
        <v>0</v>
      </c>
      <c r="N102" s="10">
        <f t="shared" si="19"/>
        <v>0</v>
      </c>
      <c r="O102" s="23"/>
      <c r="P102" s="15"/>
      <c r="Q102" s="24">
        <f t="shared" si="22"/>
        <v>0</v>
      </c>
      <c r="R102" s="24">
        <f t="shared" si="23"/>
        <v>338907</v>
      </c>
      <c r="S102" s="24">
        <f t="shared" si="24"/>
        <v>0</v>
      </c>
      <c r="T102" s="24">
        <f t="shared" si="25"/>
        <v>-338907</v>
      </c>
      <c r="U102" s="57">
        <f t="shared" si="26"/>
        <v>0</v>
      </c>
      <c r="V102" s="23">
        <f t="shared" si="27"/>
        <v>0</v>
      </c>
      <c r="W102" s="58">
        <f t="shared" si="28"/>
        <v>0</v>
      </c>
    </row>
    <row r="103" spans="1:23" ht="51" x14ac:dyDescent="0.2">
      <c r="A103" s="22">
        <v>41051100</v>
      </c>
      <c r="B103" s="65" t="s">
        <v>103</v>
      </c>
      <c r="C103" s="23">
        <v>0</v>
      </c>
      <c r="D103" s="23">
        <v>0</v>
      </c>
      <c r="E103" s="23">
        <v>0</v>
      </c>
      <c r="F103" s="23">
        <f t="shared" si="3"/>
        <v>0</v>
      </c>
      <c r="G103" s="10">
        <f t="shared" si="4"/>
        <v>0</v>
      </c>
      <c r="H103" s="23">
        <f t="shared" si="20"/>
        <v>0</v>
      </c>
      <c r="I103" s="15">
        <f t="shared" si="21"/>
        <v>0</v>
      </c>
      <c r="J103" s="23">
        <v>1953298.31</v>
      </c>
      <c r="K103" s="23">
        <v>136040</v>
      </c>
      <c r="L103" s="23">
        <v>136040</v>
      </c>
      <c r="M103" s="23">
        <f t="shared" si="18"/>
        <v>0</v>
      </c>
      <c r="N103" s="10">
        <f t="shared" si="19"/>
        <v>100</v>
      </c>
      <c r="O103" s="23">
        <f t="shared" si="7"/>
        <v>-1817258.31</v>
      </c>
      <c r="P103" s="15">
        <f t="shared" si="8"/>
        <v>-93.035370004492549</v>
      </c>
      <c r="Q103" s="24">
        <f t="shared" si="22"/>
        <v>1953298.31</v>
      </c>
      <c r="R103" s="24">
        <f t="shared" si="23"/>
        <v>136040</v>
      </c>
      <c r="S103" s="24">
        <f t="shared" si="24"/>
        <v>136040</v>
      </c>
      <c r="T103" s="24">
        <f t="shared" si="25"/>
        <v>0</v>
      </c>
      <c r="U103" s="57">
        <f t="shared" si="26"/>
        <v>100</v>
      </c>
      <c r="V103" s="23">
        <f t="shared" si="27"/>
        <v>-1817258.31</v>
      </c>
      <c r="W103" s="58">
        <f t="shared" si="28"/>
        <v>-93.035370004492549</v>
      </c>
    </row>
    <row r="104" spans="1:23" ht="63.75" x14ac:dyDescent="0.2">
      <c r="A104" s="22">
        <v>41051200</v>
      </c>
      <c r="B104" s="65" t="s">
        <v>59</v>
      </c>
      <c r="C104" s="23">
        <v>0</v>
      </c>
      <c r="D104" s="23">
        <v>21427</v>
      </c>
      <c r="E104" s="23">
        <v>21427</v>
      </c>
      <c r="F104" s="23">
        <f t="shared" si="3"/>
        <v>0</v>
      </c>
      <c r="G104" s="10">
        <f t="shared" si="4"/>
        <v>100</v>
      </c>
      <c r="H104" s="23">
        <f t="shared" si="20"/>
        <v>21427</v>
      </c>
      <c r="I104" s="15">
        <f t="shared" si="21"/>
        <v>0</v>
      </c>
      <c r="J104" s="23">
        <v>0</v>
      </c>
      <c r="K104" s="23">
        <v>0</v>
      </c>
      <c r="L104" s="23">
        <v>0</v>
      </c>
      <c r="M104" s="23">
        <f t="shared" si="18"/>
        <v>0</v>
      </c>
      <c r="N104" s="10">
        <f t="shared" si="19"/>
        <v>0</v>
      </c>
      <c r="O104" s="23">
        <f t="shared" si="7"/>
        <v>0</v>
      </c>
      <c r="P104" s="15">
        <f t="shared" si="8"/>
        <v>0</v>
      </c>
      <c r="Q104" s="24">
        <f t="shared" si="22"/>
        <v>0</v>
      </c>
      <c r="R104" s="24">
        <f t="shared" si="23"/>
        <v>21427</v>
      </c>
      <c r="S104" s="24">
        <f t="shared" si="24"/>
        <v>21427</v>
      </c>
      <c r="T104" s="24">
        <f t="shared" si="25"/>
        <v>0</v>
      </c>
      <c r="U104" s="57">
        <f t="shared" si="26"/>
        <v>100</v>
      </c>
      <c r="V104" s="23">
        <f t="shared" si="27"/>
        <v>21427</v>
      </c>
      <c r="W104" s="58">
        <f t="shared" si="28"/>
        <v>0</v>
      </c>
    </row>
    <row r="105" spans="1:23" ht="51" x14ac:dyDescent="0.2">
      <c r="A105" s="22">
        <v>41051500</v>
      </c>
      <c r="B105" s="65" t="s">
        <v>80</v>
      </c>
      <c r="C105" s="23">
        <v>0</v>
      </c>
      <c r="D105" s="23">
        <v>0</v>
      </c>
      <c r="E105" s="23">
        <v>0</v>
      </c>
      <c r="F105" s="23">
        <f t="shared" si="3"/>
        <v>0</v>
      </c>
      <c r="G105" s="10">
        <f t="shared" si="4"/>
        <v>0</v>
      </c>
      <c r="H105" s="23">
        <f t="shared" si="20"/>
        <v>0</v>
      </c>
      <c r="I105" s="15">
        <f t="shared" si="21"/>
        <v>0</v>
      </c>
      <c r="J105" s="23">
        <v>0</v>
      </c>
      <c r="K105" s="23">
        <v>0</v>
      </c>
      <c r="L105" s="23">
        <v>0</v>
      </c>
      <c r="M105" s="23">
        <f t="shared" si="18"/>
        <v>0</v>
      </c>
      <c r="N105" s="10">
        <f t="shared" si="19"/>
        <v>0</v>
      </c>
      <c r="O105" s="23">
        <f t="shared" si="7"/>
        <v>0</v>
      </c>
      <c r="P105" s="15">
        <f t="shared" si="8"/>
        <v>0</v>
      </c>
      <c r="Q105" s="24">
        <f t="shared" si="22"/>
        <v>0</v>
      </c>
      <c r="R105" s="24">
        <f t="shared" si="23"/>
        <v>0</v>
      </c>
      <c r="S105" s="24">
        <f t="shared" si="24"/>
        <v>0</v>
      </c>
      <c r="T105" s="24">
        <f t="shared" si="25"/>
        <v>0</v>
      </c>
      <c r="U105" s="57">
        <f t="shared" si="26"/>
        <v>0</v>
      </c>
      <c r="V105" s="23">
        <f t="shared" si="27"/>
        <v>0</v>
      </c>
      <c r="W105" s="58">
        <f t="shared" si="28"/>
        <v>0</v>
      </c>
    </row>
    <row r="106" spans="1:23" ht="76.5" x14ac:dyDescent="0.2">
      <c r="A106" s="22">
        <v>41051400</v>
      </c>
      <c r="B106" s="65" t="s">
        <v>60</v>
      </c>
      <c r="C106" s="23">
        <v>0</v>
      </c>
      <c r="D106" s="23">
        <v>520369</v>
      </c>
      <c r="E106" s="23">
        <v>520369</v>
      </c>
      <c r="F106" s="23">
        <f t="shared" ref="F106:F109" si="29">E106-D106</f>
        <v>0</v>
      </c>
      <c r="G106" s="10">
        <f t="shared" ref="G106:G109" si="30">IF(D106=0,0,E106/D106*100)</f>
        <v>100</v>
      </c>
      <c r="H106" s="23">
        <f t="shared" si="20"/>
        <v>520369</v>
      </c>
      <c r="I106" s="15">
        <f t="shared" si="21"/>
        <v>0</v>
      </c>
      <c r="J106" s="23">
        <v>0</v>
      </c>
      <c r="K106" s="23">
        <v>0</v>
      </c>
      <c r="L106" s="23">
        <v>0</v>
      </c>
      <c r="M106" s="23">
        <f t="shared" si="18"/>
        <v>0</v>
      </c>
      <c r="N106" s="10">
        <f t="shared" si="19"/>
        <v>0</v>
      </c>
      <c r="O106" s="23">
        <f t="shared" si="7"/>
        <v>0</v>
      </c>
      <c r="P106" s="15">
        <f t="shared" si="8"/>
        <v>0</v>
      </c>
      <c r="Q106" s="24">
        <f t="shared" si="22"/>
        <v>0</v>
      </c>
      <c r="R106" s="24">
        <f t="shared" si="23"/>
        <v>520369</v>
      </c>
      <c r="S106" s="24">
        <f t="shared" si="24"/>
        <v>520369</v>
      </c>
      <c r="T106" s="24">
        <f t="shared" si="25"/>
        <v>0</v>
      </c>
      <c r="U106" s="57">
        <f t="shared" si="26"/>
        <v>100</v>
      </c>
      <c r="V106" s="23">
        <f t="shared" si="27"/>
        <v>520369</v>
      </c>
      <c r="W106" s="58">
        <f t="shared" si="28"/>
        <v>0</v>
      </c>
    </row>
    <row r="107" spans="1:23" ht="63.75" x14ac:dyDescent="0.2">
      <c r="A107" s="22">
        <v>41052000</v>
      </c>
      <c r="B107" s="65" t="s">
        <v>81</v>
      </c>
      <c r="C107" s="23">
        <v>305337.67</v>
      </c>
      <c r="D107" s="23">
        <v>450939</v>
      </c>
      <c r="E107" s="23">
        <v>449384.84</v>
      </c>
      <c r="F107" s="23">
        <f t="shared" si="29"/>
        <v>-1554.1599999999744</v>
      </c>
      <c r="G107" s="10">
        <f t="shared" si="30"/>
        <v>99.655350280193105</v>
      </c>
      <c r="H107" s="23">
        <f t="shared" si="20"/>
        <v>144047.17000000004</v>
      </c>
      <c r="I107" s="15">
        <f t="shared" si="21"/>
        <v>47.176350693971045</v>
      </c>
      <c r="J107" s="23">
        <v>0</v>
      </c>
      <c r="K107" s="23">
        <v>0</v>
      </c>
      <c r="L107" s="23">
        <v>0</v>
      </c>
      <c r="M107" s="23">
        <f t="shared" si="18"/>
        <v>0</v>
      </c>
      <c r="N107" s="10">
        <f t="shared" si="19"/>
        <v>0</v>
      </c>
      <c r="O107" s="23">
        <f t="shared" si="7"/>
        <v>0</v>
      </c>
      <c r="P107" s="15">
        <f t="shared" si="8"/>
        <v>0</v>
      </c>
      <c r="Q107" s="24">
        <f t="shared" si="22"/>
        <v>305337.67</v>
      </c>
      <c r="R107" s="24">
        <f t="shared" si="23"/>
        <v>450939</v>
      </c>
      <c r="S107" s="24">
        <f t="shared" si="24"/>
        <v>449384.84</v>
      </c>
      <c r="T107" s="24">
        <f t="shared" si="25"/>
        <v>-1554.1599999999744</v>
      </c>
      <c r="U107" s="57">
        <f t="shared" si="26"/>
        <v>99.655350280193105</v>
      </c>
      <c r="V107" s="23">
        <f t="shared" si="27"/>
        <v>144047.17000000004</v>
      </c>
      <c r="W107" s="58">
        <f t="shared" si="28"/>
        <v>47.176350693971045</v>
      </c>
    </row>
    <row r="108" spans="1:23" x14ac:dyDescent="0.2">
      <c r="A108" s="22">
        <v>41053900</v>
      </c>
      <c r="B108" s="65" t="s">
        <v>61</v>
      </c>
      <c r="C108" s="23">
        <v>499999.7</v>
      </c>
      <c r="D108" s="23">
        <v>550000</v>
      </c>
      <c r="E108" s="23">
        <v>550000</v>
      </c>
      <c r="F108" s="23">
        <f t="shared" si="29"/>
        <v>0</v>
      </c>
      <c r="G108" s="10">
        <f t="shared" si="30"/>
        <v>100</v>
      </c>
      <c r="H108" s="23">
        <f t="shared" si="20"/>
        <v>50000.299999999988</v>
      </c>
      <c r="I108" s="15">
        <f t="shared" si="21"/>
        <v>10.000066000039595</v>
      </c>
      <c r="J108" s="23">
        <v>0</v>
      </c>
      <c r="K108" s="23">
        <v>0</v>
      </c>
      <c r="L108" s="23">
        <v>0</v>
      </c>
      <c r="M108" s="23">
        <f t="shared" si="18"/>
        <v>0</v>
      </c>
      <c r="N108" s="10">
        <f t="shared" si="19"/>
        <v>0</v>
      </c>
      <c r="O108" s="23">
        <f t="shared" ref="O108:O110" si="31">L108-J108</f>
        <v>0</v>
      </c>
      <c r="P108" s="15">
        <f t="shared" ref="P108:P110" si="32">IF(J108=0,0,L108/J108*100-100)</f>
        <v>0</v>
      </c>
      <c r="Q108" s="24">
        <f t="shared" si="22"/>
        <v>499999.7</v>
      </c>
      <c r="R108" s="24">
        <f t="shared" si="23"/>
        <v>550000</v>
      </c>
      <c r="S108" s="24">
        <f t="shared" si="24"/>
        <v>550000</v>
      </c>
      <c r="T108" s="24">
        <f t="shared" si="25"/>
        <v>0</v>
      </c>
      <c r="U108" s="57">
        <f t="shared" si="26"/>
        <v>100</v>
      </c>
      <c r="V108" s="23">
        <f t="shared" si="27"/>
        <v>50000.299999999988</v>
      </c>
      <c r="W108" s="58">
        <f t="shared" si="28"/>
        <v>10.000066000039595</v>
      </c>
    </row>
    <row r="109" spans="1:23" x14ac:dyDescent="0.2">
      <c r="A109" s="53" t="s">
        <v>90</v>
      </c>
      <c r="B109" s="53"/>
      <c r="C109" s="32">
        <v>73748359.529999986</v>
      </c>
      <c r="D109" s="32">
        <v>68868977</v>
      </c>
      <c r="E109" s="32">
        <v>70962430.859999985</v>
      </c>
      <c r="F109" s="32">
        <f t="shared" si="29"/>
        <v>2093453.8599999845</v>
      </c>
      <c r="G109" s="54">
        <f t="shared" si="30"/>
        <v>103.03976325944262</v>
      </c>
      <c r="H109" s="32">
        <f t="shared" si="20"/>
        <v>-2785928.6700000018</v>
      </c>
      <c r="I109" s="33">
        <f t="shared" si="21"/>
        <v>-3.7776144279747967</v>
      </c>
      <c r="J109" s="32">
        <v>36344496.600000009</v>
      </c>
      <c r="K109" s="32">
        <v>11722394.050000001</v>
      </c>
      <c r="L109" s="32">
        <v>15301693.67</v>
      </c>
      <c r="M109" s="32">
        <f t="shared" si="18"/>
        <v>3579299.6199999992</v>
      </c>
      <c r="N109" s="54">
        <f t="shared" si="19"/>
        <v>130.53386198018143</v>
      </c>
      <c r="O109" s="35">
        <f t="shared" si="31"/>
        <v>-21042802.930000007</v>
      </c>
      <c r="P109" s="42">
        <f t="shared" si="32"/>
        <v>-57.898182389462519</v>
      </c>
      <c r="Q109" s="24">
        <f t="shared" si="22"/>
        <v>110092856.13</v>
      </c>
      <c r="R109" s="24">
        <f t="shared" si="23"/>
        <v>80591371.049999997</v>
      </c>
      <c r="S109" s="24">
        <f t="shared" si="24"/>
        <v>86264124.529999986</v>
      </c>
      <c r="T109" s="24">
        <f t="shared" si="25"/>
        <v>5672753.4799999893</v>
      </c>
      <c r="U109" s="57">
        <f t="shared" si="26"/>
        <v>107.03890926049706</v>
      </c>
      <c r="V109" s="23">
        <f t="shared" si="27"/>
        <v>-23828731.600000009</v>
      </c>
      <c r="W109" s="58">
        <f t="shared" si="28"/>
        <v>-21.644212383646888</v>
      </c>
    </row>
    <row r="110" spans="1:23" x14ac:dyDescent="0.2">
      <c r="A110" s="53" t="s">
        <v>38</v>
      </c>
      <c r="B110" s="53"/>
      <c r="C110" s="32">
        <v>115711437.71999998</v>
      </c>
      <c r="D110" s="32">
        <v>136970719</v>
      </c>
      <c r="E110" s="32">
        <v>138718650.24999997</v>
      </c>
      <c r="F110" s="32">
        <f t="shared" ref="F110" si="33">E110-D110</f>
        <v>1747931.2499999702</v>
      </c>
      <c r="G110" s="54">
        <f t="shared" ref="G110" si="34">IF(D110=0,0,E110/D110*100)</f>
        <v>101.27613497451232</v>
      </c>
      <c r="H110" s="32">
        <f t="shared" si="20"/>
        <v>23007212.529999986</v>
      </c>
      <c r="I110" s="33">
        <f t="shared" si="21"/>
        <v>19.883265633318928</v>
      </c>
      <c r="J110" s="32">
        <v>41431104.660000011</v>
      </c>
      <c r="K110" s="32">
        <v>11858434.050000001</v>
      </c>
      <c r="L110" s="32">
        <v>15437733.67</v>
      </c>
      <c r="M110" s="32">
        <f t="shared" si="18"/>
        <v>3579299.6199999992</v>
      </c>
      <c r="N110" s="54">
        <f t="shared" si="19"/>
        <v>130.18357740076144</v>
      </c>
      <c r="O110" s="35">
        <f t="shared" si="31"/>
        <v>-25993370.99000001</v>
      </c>
      <c r="P110" s="42">
        <f t="shared" si="32"/>
        <v>-62.738783344812717</v>
      </c>
      <c r="Q110" s="24">
        <f t="shared" si="22"/>
        <v>157142542.38</v>
      </c>
      <c r="R110" s="24">
        <f t="shared" si="23"/>
        <v>148829153.05000001</v>
      </c>
      <c r="S110" s="24">
        <f t="shared" si="24"/>
        <v>154156383.91999996</v>
      </c>
      <c r="T110" s="24">
        <f t="shared" si="25"/>
        <v>5327230.8699999452</v>
      </c>
      <c r="U110" s="57">
        <f t="shared" si="26"/>
        <v>103.57942698780947</v>
      </c>
      <c r="V110" s="23">
        <f t="shared" si="27"/>
        <v>-2986158.4600000381</v>
      </c>
      <c r="W110" s="58">
        <f t="shared" si="28"/>
        <v>-1.9002864627065463</v>
      </c>
    </row>
    <row r="111" spans="1:23" s="1" customFormat="1" x14ac:dyDescent="0.2">
      <c r="A111" s="91" t="s">
        <v>310</v>
      </c>
      <c r="B111" s="92"/>
      <c r="C111" s="92"/>
      <c r="D111" s="92"/>
      <c r="E111" s="92"/>
      <c r="F111" s="92"/>
      <c r="G111" s="92"/>
      <c r="H111" s="92"/>
      <c r="I111" s="92"/>
      <c r="J111" s="92"/>
      <c r="K111" s="92"/>
      <c r="L111" s="92"/>
      <c r="M111" s="92"/>
      <c r="N111" s="92"/>
      <c r="O111" s="92"/>
      <c r="P111" s="92"/>
      <c r="Q111" s="92"/>
      <c r="R111" s="92"/>
      <c r="S111" s="92"/>
      <c r="T111" s="92"/>
      <c r="U111" s="92"/>
      <c r="V111" s="92"/>
      <c r="W111" s="93"/>
    </row>
    <row r="112" spans="1:23" s="20" customFormat="1" x14ac:dyDescent="0.2">
      <c r="A112" s="35"/>
      <c r="B112" s="66" t="s">
        <v>311</v>
      </c>
      <c r="C112" s="35">
        <f>C110-C803</f>
        <v>5130135.6999999732</v>
      </c>
      <c r="D112" s="35">
        <f>D110-D803</f>
        <v>-9911080</v>
      </c>
      <c r="E112" s="35">
        <f>E110-E803</f>
        <v>15961584.449999973</v>
      </c>
      <c r="F112" s="35">
        <f t="shared" ref="F112:F132" si="35">E112-D112</f>
        <v>25872664.449999973</v>
      </c>
      <c r="G112" s="42">
        <f t="shared" ref="G112:G132" si="36">IF(D112=0,0,E112/D112*100)</f>
        <v>-161.04788226913689</v>
      </c>
      <c r="H112" s="35">
        <f t="shared" ref="H112:H132" si="37">E112-C112</f>
        <v>10831448.75</v>
      </c>
      <c r="I112" s="42">
        <f t="shared" ref="I112:I132" si="38">IF(C112=0,0,E112/C112*100-100)</f>
        <v>211.13376689041689</v>
      </c>
      <c r="J112" s="35">
        <f>J110-J803</f>
        <v>4466393.790000014</v>
      </c>
      <c r="K112" s="35">
        <f>K110-K803</f>
        <v>-137735369.55000001</v>
      </c>
      <c r="L112" s="35">
        <f>L110-L803</f>
        <v>-54942128.439999998</v>
      </c>
      <c r="M112" s="35">
        <f t="shared" ref="M112:M132" si="39">L112-K112</f>
        <v>82793241.110000014</v>
      </c>
      <c r="N112" s="35">
        <f t="shared" ref="N112:N132" si="40">IF(K112=0,0,L112/K112*100)</f>
        <v>39.889629380966795</v>
      </c>
      <c r="O112" s="35">
        <f t="shared" ref="O112:O132" si="41">L112-J112</f>
        <v>-59408522.230000012</v>
      </c>
      <c r="P112" s="42">
        <f t="shared" ref="P112:P132" si="42">IF(J112=0,0,L112/J112*100-100)</f>
        <v>-1330.1228020469691</v>
      </c>
      <c r="Q112" s="24">
        <f t="shared" si="22"/>
        <v>9596529.4899999872</v>
      </c>
      <c r="R112" s="24">
        <f t="shared" si="23"/>
        <v>-147646449.55000001</v>
      </c>
      <c r="S112" s="24">
        <f t="shared" si="24"/>
        <v>-38980543.990000024</v>
      </c>
      <c r="T112" s="24">
        <f t="shared" si="25"/>
        <v>108665905.55999999</v>
      </c>
      <c r="U112" s="57">
        <f t="shared" si="26"/>
        <v>26.401274198469217</v>
      </c>
      <c r="V112" s="23">
        <f t="shared" si="27"/>
        <v>-48577073.480000012</v>
      </c>
      <c r="W112" s="58">
        <f t="shared" si="28"/>
        <v>-506.19417707848964</v>
      </c>
    </row>
    <row r="113" spans="1:23" s="1" customFormat="1" x14ac:dyDescent="0.2">
      <c r="A113" s="51" t="s">
        <v>313</v>
      </c>
      <c r="B113" s="67" t="s">
        <v>312</v>
      </c>
      <c r="C113" s="17">
        <f>C114+C118+C119+C120</f>
        <v>-5130135.6999999993</v>
      </c>
      <c r="D113" s="17">
        <f>D114+D118+D119+D120</f>
        <v>9911080</v>
      </c>
      <c r="E113" s="17">
        <f>E114+E118+E119+E120</f>
        <v>-15961584.449999999</v>
      </c>
      <c r="F113" s="17">
        <f t="shared" si="35"/>
        <v>-25872664.449999999</v>
      </c>
      <c r="G113" s="19">
        <f t="shared" si="36"/>
        <v>-161.04788226913715</v>
      </c>
      <c r="H113" s="17">
        <f t="shared" si="37"/>
        <v>-10831448.75</v>
      </c>
      <c r="I113" s="18">
        <f t="shared" si="38"/>
        <v>211.13376689041581</v>
      </c>
      <c r="J113" s="17">
        <f>J114+J118+J119+J120</f>
        <v>-4466393.7900000103</v>
      </c>
      <c r="K113" s="17">
        <f>K114+K118+K119+K120</f>
        <v>137735369.54999998</v>
      </c>
      <c r="L113" s="17">
        <f>L114+L118+L119+L120</f>
        <v>54942128.440000013</v>
      </c>
      <c r="M113" s="17">
        <f t="shared" si="39"/>
        <v>-82793241.10999997</v>
      </c>
      <c r="N113" s="17">
        <f t="shared" si="40"/>
        <v>39.889629380966809</v>
      </c>
      <c r="O113" s="17">
        <f t="shared" si="41"/>
        <v>59408522.230000019</v>
      </c>
      <c r="P113" s="18">
        <f t="shared" si="42"/>
        <v>-1330.1228020469705</v>
      </c>
      <c r="Q113" s="59">
        <f t="shared" si="22"/>
        <v>-9596529.4900000095</v>
      </c>
      <c r="R113" s="59">
        <f t="shared" si="23"/>
        <v>147646449.54999998</v>
      </c>
      <c r="S113" s="59">
        <f t="shared" si="24"/>
        <v>38980543.99000001</v>
      </c>
      <c r="T113" s="59">
        <f t="shared" si="25"/>
        <v>-108665905.55999997</v>
      </c>
      <c r="U113" s="60">
        <f t="shared" si="26"/>
        <v>26.401274198469217</v>
      </c>
      <c r="V113" s="17">
        <f t="shared" si="27"/>
        <v>48577073.480000019</v>
      </c>
      <c r="W113" s="61">
        <f t="shared" si="28"/>
        <v>-506.19417707848851</v>
      </c>
    </row>
    <row r="114" spans="1:23" s="20" customFormat="1" ht="25.5" x14ac:dyDescent="0.2">
      <c r="A114" s="52" t="s">
        <v>314</v>
      </c>
      <c r="B114" s="68" t="s">
        <v>315</v>
      </c>
      <c r="C114" s="23">
        <f>C115-C116+C117</f>
        <v>0</v>
      </c>
      <c r="D114" s="23">
        <f t="shared" ref="D114:E114" si="43">D115-D116+D117</f>
        <v>0</v>
      </c>
      <c r="E114" s="23">
        <f t="shared" si="43"/>
        <v>0</v>
      </c>
      <c r="F114" s="23">
        <f t="shared" si="35"/>
        <v>0</v>
      </c>
      <c r="G114" s="14">
        <f t="shared" si="36"/>
        <v>0</v>
      </c>
      <c r="H114" s="23">
        <f t="shared" si="37"/>
        <v>0</v>
      </c>
      <c r="I114" s="15">
        <f t="shared" si="38"/>
        <v>0</v>
      </c>
      <c r="J114" s="23">
        <f>J115-J116+J117</f>
        <v>-114356.59</v>
      </c>
      <c r="K114" s="23">
        <f t="shared" ref="K114" si="44">K115-K116+K117</f>
        <v>78005.089999999967</v>
      </c>
      <c r="L114" s="23">
        <f t="shared" ref="L114" si="45">L115-L116+L117</f>
        <v>43288.669999999984</v>
      </c>
      <c r="M114" s="23">
        <f t="shared" si="39"/>
        <v>-34716.419999999984</v>
      </c>
      <c r="N114" s="23">
        <f t="shared" si="40"/>
        <v>55.494673488614652</v>
      </c>
      <c r="O114" s="23">
        <f t="shared" si="41"/>
        <v>157645.25999999998</v>
      </c>
      <c r="P114" s="15">
        <f t="shared" si="42"/>
        <v>-137.85411055016593</v>
      </c>
      <c r="Q114" s="24">
        <f t="shared" si="22"/>
        <v>-114356.59</v>
      </c>
      <c r="R114" s="24">
        <f t="shared" si="23"/>
        <v>78005.089999999967</v>
      </c>
      <c r="S114" s="24">
        <f t="shared" si="24"/>
        <v>43288.669999999984</v>
      </c>
      <c r="T114" s="24">
        <f t="shared" si="25"/>
        <v>-34716.419999999984</v>
      </c>
      <c r="U114" s="57">
        <f t="shared" si="26"/>
        <v>55.494673488614652</v>
      </c>
      <c r="V114" s="23">
        <f t="shared" si="27"/>
        <v>157645.25999999998</v>
      </c>
      <c r="W114" s="58">
        <f t="shared" si="28"/>
        <v>-137.85411055016593</v>
      </c>
    </row>
    <row r="115" spans="1:23" s="20" customFormat="1" x14ac:dyDescent="0.2">
      <c r="A115" s="52" t="s">
        <v>316</v>
      </c>
      <c r="B115" s="68" t="s">
        <v>317</v>
      </c>
      <c r="C115" s="23"/>
      <c r="D115" s="23"/>
      <c r="E115" s="23"/>
      <c r="F115" s="23">
        <f t="shared" si="35"/>
        <v>0</v>
      </c>
      <c r="G115" s="14">
        <f t="shared" si="36"/>
        <v>0</v>
      </c>
      <c r="H115" s="23">
        <f t="shared" si="37"/>
        <v>0</v>
      </c>
      <c r="I115" s="15">
        <f t="shared" si="38"/>
        <v>0</v>
      </c>
      <c r="J115" s="23">
        <v>408928.99</v>
      </c>
      <c r="K115" s="23">
        <v>523928.36</v>
      </c>
      <c r="L115" s="23">
        <v>523928.36</v>
      </c>
      <c r="M115" s="23">
        <f t="shared" si="39"/>
        <v>0</v>
      </c>
      <c r="N115" s="23">
        <f t="shared" si="40"/>
        <v>100</v>
      </c>
      <c r="O115" s="23">
        <f t="shared" si="41"/>
        <v>114999.37</v>
      </c>
      <c r="P115" s="15">
        <f t="shared" si="42"/>
        <v>28.122087895993872</v>
      </c>
      <c r="Q115" s="24">
        <f t="shared" si="22"/>
        <v>408928.99</v>
      </c>
      <c r="R115" s="24">
        <f t="shared" si="23"/>
        <v>523928.36</v>
      </c>
      <c r="S115" s="24">
        <f t="shared" si="24"/>
        <v>523928.36</v>
      </c>
      <c r="T115" s="24">
        <f t="shared" si="25"/>
        <v>0</v>
      </c>
      <c r="U115" s="57">
        <f t="shared" si="26"/>
        <v>100</v>
      </c>
      <c r="V115" s="23">
        <f t="shared" si="27"/>
        <v>114999.37</v>
      </c>
      <c r="W115" s="58">
        <f t="shared" si="28"/>
        <v>28.122087895993872</v>
      </c>
    </row>
    <row r="116" spans="1:23" s="20" customFormat="1" x14ac:dyDescent="0.2">
      <c r="A116" s="52" t="s">
        <v>319</v>
      </c>
      <c r="B116" s="68" t="s">
        <v>318</v>
      </c>
      <c r="C116" s="23"/>
      <c r="D116" s="23"/>
      <c r="E116" s="23"/>
      <c r="F116" s="23">
        <f t="shared" si="35"/>
        <v>0</v>
      </c>
      <c r="G116" s="14">
        <f t="shared" si="36"/>
        <v>0</v>
      </c>
      <c r="H116" s="23">
        <f t="shared" si="37"/>
        <v>0</v>
      </c>
      <c r="I116" s="15">
        <f t="shared" si="38"/>
        <v>0</v>
      </c>
      <c r="J116" s="23">
        <v>523928.36</v>
      </c>
      <c r="K116" s="23">
        <f>K115-78005.09</f>
        <v>445923.27</v>
      </c>
      <c r="L116" s="23">
        <v>480639.69</v>
      </c>
      <c r="M116" s="23">
        <f t="shared" si="39"/>
        <v>34716.419999999984</v>
      </c>
      <c r="N116" s="23">
        <f t="shared" si="40"/>
        <v>107.78529005674002</v>
      </c>
      <c r="O116" s="23">
        <f t="shared" si="41"/>
        <v>-43288.669999999984</v>
      </c>
      <c r="P116" s="15">
        <f t="shared" si="42"/>
        <v>-8.2623261699366566</v>
      </c>
      <c r="Q116" s="24">
        <f t="shared" si="22"/>
        <v>523928.36</v>
      </c>
      <c r="R116" s="24">
        <f t="shared" si="23"/>
        <v>445923.27</v>
      </c>
      <c r="S116" s="24">
        <f t="shared" si="24"/>
        <v>480639.69</v>
      </c>
      <c r="T116" s="24">
        <f t="shared" si="25"/>
        <v>34716.419999999984</v>
      </c>
      <c r="U116" s="57">
        <f t="shared" si="26"/>
        <v>107.78529005674002</v>
      </c>
      <c r="V116" s="23">
        <f t="shared" si="27"/>
        <v>-43288.669999999984</v>
      </c>
      <c r="W116" s="58">
        <f t="shared" si="28"/>
        <v>-8.2623261699366566</v>
      </c>
    </row>
    <row r="117" spans="1:23" s="20" customFormat="1" x14ac:dyDescent="0.2">
      <c r="A117" s="52" t="s">
        <v>342</v>
      </c>
      <c r="B117" s="68" t="s">
        <v>329</v>
      </c>
      <c r="C117" s="23"/>
      <c r="D117" s="23"/>
      <c r="E117" s="23"/>
      <c r="F117" s="23">
        <f t="shared" si="35"/>
        <v>0</v>
      </c>
      <c r="G117" s="14">
        <f t="shared" si="36"/>
        <v>0</v>
      </c>
      <c r="H117" s="23">
        <f t="shared" si="37"/>
        <v>0</v>
      </c>
      <c r="I117" s="15">
        <f t="shared" si="38"/>
        <v>0</v>
      </c>
      <c r="J117" s="23">
        <v>642.78</v>
      </c>
      <c r="K117" s="23"/>
      <c r="L117" s="23"/>
      <c r="M117" s="23">
        <f t="shared" si="39"/>
        <v>0</v>
      </c>
      <c r="N117" s="23">
        <f t="shared" si="40"/>
        <v>0</v>
      </c>
      <c r="O117" s="23">
        <f t="shared" si="41"/>
        <v>-642.78</v>
      </c>
      <c r="P117" s="15">
        <f t="shared" si="42"/>
        <v>-100</v>
      </c>
      <c r="Q117" s="24">
        <f t="shared" si="22"/>
        <v>642.78</v>
      </c>
      <c r="R117" s="24">
        <f t="shared" si="23"/>
        <v>0</v>
      </c>
      <c r="S117" s="24">
        <f t="shared" si="24"/>
        <v>0</v>
      </c>
      <c r="T117" s="24">
        <f t="shared" si="25"/>
        <v>0</v>
      </c>
      <c r="U117" s="57">
        <f t="shared" si="26"/>
        <v>0</v>
      </c>
      <c r="V117" s="23">
        <f t="shared" si="27"/>
        <v>-642.78</v>
      </c>
      <c r="W117" s="58">
        <f t="shared" si="28"/>
        <v>-100</v>
      </c>
    </row>
    <row r="118" spans="1:23" s="20" customFormat="1" ht="25.5" x14ac:dyDescent="0.2">
      <c r="A118" s="52" t="s">
        <v>320</v>
      </c>
      <c r="B118" s="68" t="s">
        <v>321</v>
      </c>
      <c r="C118" s="23">
        <v>10000000</v>
      </c>
      <c r="D118" s="23"/>
      <c r="E118" s="23"/>
      <c r="F118" s="23">
        <f t="shared" si="35"/>
        <v>0</v>
      </c>
      <c r="G118" s="14">
        <f t="shared" si="36"/>
        <v>0</v>
      </c>
      <c r="H118" s="23">
        <f t="shared" si="37"/>
        <v>-10000000</v>
      </c>
      <c r="I118" s="15">
        <f t="shared" si="38"/>
        <v>-100</v>
      </c>
      <c r="J118" s="23">
        <v>125000000</v>
      </c>
      <c r="K118" s="23">
        <v>125000000</v>
      </c>
      <c r="L118" s="23">
        <v>125000000</v>
      </c>
      <c r="M118" s="23">
        <f t="shared" si="39"/>
        <v>0</v>
      </c>
      <c r="N118" s="23">
        <f t="shared" si="40"/>
        <v>100</v>
      </c>
      <c r="O118" s="23">
        <f t="shared" si="41"/>
        <v>0</v>
      </c>
      <c r="P118" s="15">
        <f t="shared" si="42"/>
        <v>0</v>
      </c>
      <c r="Q118" s="24">
        <f t="shared" si="22"/>
        <v>135000000</v>
      </c>
      <c r="R118" s="24">
        <f t="shared" si="23"/>
        <v>125000000</v>
      </c>
      <c r="S118" s="24">
        <f t="shared" si="24"/>
        <v>125000000</v>
      </c>
      <c r="T118" s="24">
        <f t="shared" si="25"/>
        <v>0</v>
      </c>
      <c r="U118" s="57">
        <f t="shared" si="26"/>
        <v>100</v>
      </c>
      <c r="V118" s="23">
        <f t="shared" si="27"/>
        <v>-10000000</v>
      </c>
      <c r="W118" s="58">
        <f t="shared" si="28"/>
        <v>-7.4074074074074048</v>
      </c>
    </row>
    <row r="119" spans="1:23" s="20" customFormat="1" ht="25.5" x14ac:dyDescent="0.2">
      <c r="A119" s="52" t="s">
        <v>322</v>
      </c>
      <c r="B119" s="68" t="s">
        <v>323</v>
      </c>
      <c r="C119" s="23">
        <v>-10000000</v>
      </c>
      <c r="D119" s="23"/>
      <c r="E119" s="23"/>
      <c r="F119" s="23">
        <f t="shared" si="35"/>
        <v>0</v>
      </c>
      <c r="G119" s="14">
        <f t="shared" si="36"/>
        <v>0</v>
      </c>
      <c r="H119" s="23">
        <f t="shared" si="37"/>
        <v>10000000</v>
      </c>
      <c r="I119" s="15">
        <f t="shared" si="38"/>
        <v>-100</v>
      </c>
      <c r="J119" s="23">
        <v>-125000000</v>
      </c>
      <c r="K119" s="23">
        <v>-125000000</v>
      </c>
      <c r="L119" s="23">
        <v>-125000000</v>
      </c>
      <c r="M119" s="23">
        <f t="shared" si="39"/>
        <v>0</v>
      </c>
      <c r="N119" s="23">
        <f t="shared" si="40"/>
        <v>100</v>
      </c>
      <c r="O119" s="23">
        <f t="shared" si="41"/>
        <v>0</v>
      </c>
      <c r="P119" s="15">
        <f t="shared" si="42"/>
        <v>0</v>
      </c>
      <c r="Q119" s="24">
        <f t="shared" si="22"/>
        <v>-135000000</v>
      </c>
      <c r="R119" s="24">
        <f t="shared" si="23"/>
        <v>-125000000</v>
      </c>
      <c r="S119" s="24">
        <f t="shared" si="24"/>
        <v>-125000000</v>
      </c>
      <c r="T119" s="24">
        <f t="shared" si="25"/>
        <v>0</v>
      </c>
      <c r="U119" s="57">
        <f t="shared" si="26"/>
        <v>100</v>
      </c>
      <c r="V119" s="23">
        <f t="shared" si="27"/>
        <v>10000000</v>
      </c>
      <c r="W119" s="58">
        <f t="shared" si="28"/>
        <v>-7.4074074074074048</v>
      </c>
    </row>
    <row r="120" spans="1:23" s="20" customFormat="1" ht="25.5" x14ac:dyDescent="0.2">
      <c r="A120" s="52" t="s">
        <v>324</v>
      </c>
      <c r="B120" s="68" t="s">
        <v>328</v>
      </c>
      <c r="C120" s="23">
        <f t="shared" ref="C120:D120" si="46">C121-C122+C123+C124</f>
        <v>-5130135.6999999993</v>
      </c>
      <c r="D120" s="23">
        <f t="shared" si="46"/>
        <v>9911080</v>
      </c>
      <c r="E120" s="23">
        <f>E121-E122+E123+E124</f>
        <v>-15961584.449999999</v>
      </c>
      <c r="F120" s="23">
        <f t="shared" si="35"/>
        <v>-25872664.449999999</v>
      </c>
      <c r="G120" s="14">
        <f t="shared" si="36"/>
        <v>-161.04788226913715</v>
      </c>
      <c r="H120" s="23">
        <f t="shared" si="37"/>
        <v>-10831448.75</v>
      </c>
      <c r="I120" s="15">
        <f t="shared" si="38"/>
        <v>211.13376689041581</v>
      </c>
      <c r="J120" s="23">
        <f t="shared" ref="J120" si="47">J121-J122+J123+J124</f>
        <v>-4352037.2000000067</v>
      </c>
      <c r="K120" s="23">
        <f t="shared" ref="K120" si="48">K121-K122+K123+K124</f>
        <v>137657364.45999998</v>
      </c>
      <c r="L120" s="23">
        <f>L121-L122+L123+L124</f>
        <v>54898839.770000011</v>
      </c>
      <c r="M120" s="23">
        <f t="shared" si="39"/>
        <v>-82758524.689999968</v>
      </c>
      <c r="N120" s="23">
        <f t="shared" si="40"/>
        <v>39.880786607644467</v>
      </c>
      <c r="O120" s="23">
        <f t="shared" si="41"/>
        <v>59250876.970000014</v>
      </c>
      <c r="P120" s="15">
        <f t="shared" si="42"/>
        <v>-1361.4515282635894</v>
      </c>
      <c r="Q120" s="24">
        <f t="shared" si="22"/>
        <v>-9482172.900000006</v>
      </c>
      <c r="R120" s="24">
        <f t="shared" si="23"/>
        <v>147568444.45999998</v>
      </c>
      <c r="S120" s="24">
        <f t="shared" si="24"/>
        <v>38937255.320000008</v>
      </c>
      <c r="T120" s="24">
        <f t="shared" si="25"/>
        <v>-108631189.13999997</v>
      </c>
      <c r="U120" s="57">
        <f t="shared" si="26"/>
        <v>26.38589534672121</v>
      </c>
      <c r="V120" s="23">
        <f t="shared" si="27"/>
        <v>48419428.220000014</v>
      </c>
      <c r="W120" s="58">
        <f t="shared" si="28"/>
        <v>-510.63641984423197</v>
      </c>
    </row>
    <row r="121" spans="1:23" s="20" customFormat="1" x14ac:dyDescent="0.2">
      <c r="A121" s="52" t="s">
        <v>325</v>
      </c>
      <c r="B121" s="68" t="s">
        <v>317</v>
      </c>
      <c r="C121" s="23">
        <v>22638625.859999999</v>
      </c>
      <c r="D121" s="23">
        <v>16362075.609999999</v>
      </c>
      <c r="E121" s="23">
        <v>16362075.609999999</v>
      </c>
      <c r="F121" s="23">
        <f t="shared" si="35"/>
        <v>0</v>
      </c>
      <c r="G121" s="14">
        <f t="shared" si="36"/>
        <v>100</v>
      </c>
      <c r="H121" s="23">
        <f t="shared" si="37"/>
        <v>-6276550.25</v>
      </c>
      <c r="I121" s="15">
        <f t="shared" si="38"/>
        <v>-27.724961262291032</v>
      </c>
      <c r="J121" s="23">
        <v>115918966.94</v>
      </c>
      <c r="K121" s="23">
        <v>131677690.09</v>
      </c>
      <c r="L121" s="23">
        <v>131677690.09</v>
      </c>
      <c r="M121" s="23">
        <f t="shared" si="39"/>
        <v>0</v>
      </c>
      <c r="N121" s="23">
        <f t="shared" si="40"/>
        <v>100</v>
      </c>
      <c r="O121" s="23">
        <f t="shared" si="41"/>
        <v>15758723.150000006</v>
      </c>
      <c r="P121" s="15">
        <f t="shared" si="42"/>
        <v>13.594602821259414</v>
      </c>
      <c r="Q121" s="24">
        <f t="shared" si="22"/>
        <v>138557592.80000001</v>
      </c>
      <c r="R121" s="24">
        <f t="shared" si="23"/>
        <v>148039765.69999999</v>
      </c>
      <c r="S121" s="24">
        <f t="shared" si="24"/>
        <v>148039765.69999999</v>
      </c>
      <c r="T121" s="24">
        <f t="shared" si="25"/>
        <v>0</v>
      </c>
      <c r="U121" s="57">
        <f t="shared" si="26"/>
        <v>100</v>
      </c>
      <c r="V121" s="23">
        <f t="shared" si="27"/>
        <v>9482172.8999999762</v>
      </c>
      <c r="W121" s="58">
        <f t="shared" si="28"/>
        <v>6.8434884789655399</v>
      </c>
    </row>
    <row r="122" spans="1:23" s="20" customFormat="1" x14ac:dyDescent="0.2">
      <c r="A122" s="52" t="s">
        <v>326</v>
      </c>
      <c r="B122" s="68" t="s">
        <v>318</v>
      </c>
      <c r="C122" s="23">
        <v>16362075.609999999</v>
      </c>
      <c r="D122" s="23">
        <f>D121-16318298</f>
        <v>43777.609999999404</v>
      </c>
      <c r="E122" s="23">
        <v>26361204.899999999</v>
      </c>
      <c r="F122" s="23">
        <f t="shared" si="35"/>
        <v>26317427.289999999</v>
      </c>
      <c r="G122" s="14">
        <f t="shared" si="36"/>
        <v>60216.181056938367</v>
      </c>
      <c r="H122" s="23">
        <f t="shared" si="37"/>
        <v>9999129.2899999991</v>
      </c>
      <c r="I122" s="15">
        <f t="shared" si="38"/>
        <v>61.111618894419706</v>
      </c>
      <c r="J122" s="23">
        <v>131677690.09</v>
      </c>
      <c r="K122" s="23">
        <f>K121-131250146.46</f>
        <v>427543.63000001013</v>
      </c>
      <c r="L122" s="23">
        <v>82740969.359999999</v>
      </c>
      <c r="M122" s="23">
        <f t="shared" si="39"/>
        <v>82313425.729999989</v>
      </c>
      <c r="N122" s="23">
        <f t="shared" si="40"/>
        <v>19352.637615019088</v>
      </c>
      <c r="O122" s="23">
        <f t="shared" si="41"/>
        <v>-48936720.730000004</v>
      </c>
      <c r="P122" s="15">
        <f t="shared" si="42"/>
        <v>-37.164018214894554</v>
      </c>
      <c r="Q122" s="24">
        <f t="shared" si="22"/>
        <v>148039765.69999999</v>
      </c>
      <c r="R122" s="24">
        <f t="shared" si="23"/>
        <v>471321.24000000954</v>
      </c>
      <c r="S122" s="24">
        <f t="shared" si="24"/>
        <v>109102174.25999999</v>
      </c>
      <c r="T122" s="24">
        <f t="shared" si="25"/>
        <v>108630853.01999998</v>
      </c>
      <c r="U122" s="57">
        <f t="shared" si="26"/>
        <v>23148.155652819249</v>
      </c>
      <c r="V122" s="23">
        <f t="shared" si="27"/>
        <v>-38937591.439999998</v>
      </c>
      <c r="W122" s="58">
        <f t="shared" si="28"/>
        <v>-26.30211636440059</v>
      </c>
    </row>
    <row r="123" spans="1:23" s="20" customFormat="1" x14ac:dyDescent="0.2">
      <c r="A123" s="52" t="s">
        <v>327</v>
      </c>
      <c r="B123" s="68" t="s">
        <v>329</v>
      </c>
      <c r="C123" s="23"/>
      <c r="D123" s="23"/>
      <c r="E123" s="23"/>
      <c r="F123" s="23">
        <f t="shared" si="35"/>
        <v>0</v>
      </c>
      <c r="G123" s="14">
        <f t="shared" si="36"/>
        <v>0</v>
      </c>
      <c r="H123" s="23">
        <f t="shared" si="37"/>
        <v>0</v>
      </c>
      <c r="I123" s="15">
        <f t="shared" si="38"/>
        <v>0</v>
      </c>
      <c r="J123" s="23"/>
      <c r="K123" s="23"/>
      <c r="L123" s="23">
        <v>-336.12</v>
      </c>
      <c r="M123" s="23">
        <f t="shared" si="39"/>
        <v>-336.12</v>
      </c>
      <c r="N123" s="23">
        <f t="shared" si="40"/>
        <v>0</v>
      </c>
      <c r="O123" s="23">
        <f t="shared" si="41"/>
        <v>-336.12</v>
      </c>
      <c r="P123" s="15">
        <f t="shared" si="42"/>
        <v>0</v>
      </c>
      <c r="Q123" s="24">
        <f t="shared" si="22"/>
        <v>0</v>
      </c>
      <c r="R123" s="24">
        <f t="shared" si="23"/>
        <v>0</v>
      </c>
      <c r="S123" s="24">
        <f t="shared" si="24"/>
        <v>-336.12</v>
      </c>
      <c r="T123" s="24">
        <f t="shared" si="25"/>
        <v>-336.12</v>
      </c>
      <c r="U123" s="57">
        <f t="shared" si="26"/>
        <v>0</v>
      </c>
      <c r="V123" s="23">
        <f t="shared" si="27"/>
        <v>-336.12</v>
      </c>
      <c r="W123" s="58">
        <f t="shared" si="28"/>
        <v>0</v>
      </c>
    </row>
    <row r="124" spans="1:23" s="20" customFormat="1" ht="38.25" x14ac:dyDescent="0.2">
      <c r="A124" s="52" t="s">
        <v>330</v>
      </c>
      <c r="B124" s="68" t="s">
        <v>331</v>
      </c>
      <c r="C124" s="23">
        <v>-11406685.949999999</v>
      </c>
      <c r="D124" s="23">
        <v>-6407218</v>
      </c>
      <c r="E124" s="23">
        <v>-5962455.1600000001</v>
      </c>
      <c r="F124" s="23">
        <f t="shared" si="35"/>
        <v>444762.83999999985</v>
      </c>
      <c r="G124" s="14">
        <f t="shared" si="36"/>
        <v>93.058409437606144</v>
      </c>
      <c r="H124" s="23">
        <f t="shared" si="37"/>
        <v>5444230.7899999991</v>
      </c>
      <c r="I124" s="15">
        <f t="shared" si="38"/>
        <v>-47.728418349240165</v>
      </c>
      <c r="J124" s="23">
        <v>11406685.949999999</v>
      </c>
      <c r="K124" s="23">
        <v>6407218</v>
      </c>
      <c r="L124" s="23">
        <v>5962455.1600000001</v>
      </c>
      <c r="M124" s="23">
        <f t="shared" si="39"/>
        <v>-444762.83999999985</v>
      </c>
      <c r="N124" s="23">
        <f t="shared" si="40"/>
        <v>93.058409437606144</v>
      </c>
      <c r="O124" s="23">
        <f t="shared" si="41"/>
        <v>-5444230.7899999991</v>
      </c>
      <c r="P124" s="15">
        <f t="shared" si="42"/>
        <v>-47.728418349240165</v>
      </c>
      <c r="Q124" s="24">
        <f t="shared" si="22"/>
        <v>0</v>
      </c>
      <c r="R124" s="24">
        <f t="shared" si="23"/>
        <v>0</v>
      </c>
      <c r="S124" s="24">
        <f t="shared" si="24"/>
        <v>0</v>
      </c>
      <c r="T124" s="24">
        <f t="shared" si="25"/>
        <v>0</v>
      </c>
      <c r="U124" s="57">
        <f t="shared" si="26"/>
        <v>0</v>
      </c>
      <c r="V124" s="23">
        <f t="shared" si="27"/>
        <v>0</v>
      </c>
      <c r="W124" s="58">
        <f t="shared" si="28"/>
        <v>0</v>
      </c>
    </row>
    <row r="125" spans="1:23" s="1" customFormat="1" x14ac:dyDescent="0.2">
      <c r="A125" s="51" t="s">
        <v>332</v>
      </c>
      <c r="B125" s="67" t="s">
        <v>333</v>
      </c>
      <c r="C125" s="17">
        <f t="shared" ref="C125:D125" si="49">C126+C127+C128</f>
        <v>-5130135.6999999993</v>
      </c>
      <c r="D125" s="17">
        <f t="shared" si="49"/>
        <v>9911080</v>
      </c>
      <c r="E125" s="17">
        <f>E126+E127+E128</f>
        <v>-15961584.449999999</v>
      </c>
      <c r="F125" s="17">
        <f t="shared" si="35"/>
        <v>-25872664.449999999</v>
      </c>
      <c r="G125" s="19">
        <f t="shared" si="36"/>
        <v>-161.04788226913715</v>
      </c>
      <c r="H125" s="17">
        <f t="shared" si="37"/>
        <v>-10831448.75</v>
      </c>
      <c r="I125" s="18">
        <f t="shared" si="38"/>
        <v>211.13376689041581</v>
      </c>
      <c r="J125" s="17">
        <f t="shared" ref="J125" si="50">J126+J127+J128</f>
        <v>-4466393.7900000121</v>
      </c>
      <c r="K125" s="17">
        <f t="shared" ref="K125" si="51">K126+K127+K128</f>
        <v>137735369.55000001</v>
      </c>
      <c r="L125" s="17">
        <f>L126+L127+L128</f>
        <v>54942128.440000013</v>
      </c>
      <c r="M125" s="17">
        <f t="shared" si="39"/>
        <v>-82793241.109999999</v>
      </c>
      <c r="N125" s="17">
        <f t="shared" si="40"/>
        <v>39.889629380966809</v>
      </c>
      <c r="O125" s="17">
        <f t="shared" si="41"/>
        <v>59408522.230000027</v>
      </c>
      <c r="P125" s="18">
        <f t="shared" si="42"/>
        <v>-1330.12280204697</v>
      </c>
      <c r="Q125" s="59">
        <f t="shared" si="22"/>
        <v>-9596529.4900000114</v>
      </c>
      <c r="R125" s="59">
        <f t="shared" si="23"/>
        <v>147646449.55000001</v>
      </c>
      <c r="S125" s="59">
        <f t="shared" si="24"/>
        <v>38980543.99000001</v>
      </c>
      <c r="T125" s="59">
        <f t="shared" si="25"/>
        <v>-108665905.56</v>
      </c>
      <c r="U125" s="60">
        <f t="shared" si="26"/>
        <v>26.40127419846921</v>
      </c>
      <c r="V125" s="17">
        <f t="shared" si="27"/>
        <v>48577073.480000019</v>
      </c>
      <c r="W125" s="61">
        <f t="shared" si="28"/>
        <v>-506.19417707848839</v>
      </c>
    </row>
    <row r="126" spans="1:23" s="20" customFormat="1" ht="25.5" x14ac:dyDescent="0.2">
      <c r="A126" s="52" t="s">
        <v>334</v>
      </c>
      <c r="B126" s="68" t="s">
        <v>321</v>
      </c>
      <c r="C126" s="23"/>
      <c r="D126" s="23"/>
      <c r="E126" s="23"/>
      <c r="F126" s="23">
        <f t="shared" si="35"/>
        <v>0</v>
      </c>
      <c r="G126" s="14">
        <f t="shared" si="36"/>
        <v>0</v>
      </c>
      <c r="H126" s="23">
        <f t="shared" si="37"/>
        <v>0</v>
      </c>
      <c r="I126" s="15">
        <f t="shared" si="38"/>
        <v>0</v>
      </c>
      <c r="J126" s="23"/>
      <c r="K126" s="23">
        <v>125000000</v>
      </c>
      <c r="L126" s="23">
        <v>125000000</v>
      </c>
      <c r="M126" s="23">
        <f t="shared" si="39"/>
        <v>0</v>
      </c>
      <c r="N126" s="23">
        <f t="shared" si="40"/>
        <v>100</v>
      </c>
      <c r="O126" s="23">
        <f t="shared" si="41"/>
        <v>125000000</v>
      </c>
      <c r="P126" s="15">
        <f t="shared" si="42"/>
        <v>0</v>
      </c>
      <c r="Q126" s="24">
        <f t="shared" si="22"/>
        <v>0</v>
      </c>
      <c r="R126" s="24">
        <f t="shared" si="23"/>
        <v>125000000</v>
      </c>
      <c r="S126" s="24">
        <f t="shared" si="24"/>
        <v>125000000</v>
      </c>
      <c r="T126" s="24">
        <f t="shared" si="25"/>
        <v>0</v>
      </c>
      <c r="U126" s="57">
        <f t="shared" si="26"/>
        <v>100</v>
      </c>
      <c r="V126" s="23">
        <f t="shared" si="27"/>
        <v>125000000</v>
      </c>
      <c r="W126" s="58">
        <f t="shared" si="28"/>
        <v>0</v>
      </c>
    </row>
    <row r="127" spans="1:23" s="20" customFormat="1" ht="25.5" x14ac:dyDescent="0.2">
      <c r="A127" s="52" t="s">
        <v>335</v>
      </c>
      <c r="B127" s="68" t="s">
        <v>323</v>
      </c>
      <c r="C127" s="23"/>
      <c r="D127" s="23"/>
      <c r="E127" s="23"/>
      <c r="F127" s="23">
        <f t="shared" si="35"/>
        <v>0</v>
      </c>
      <c r="G127" s="14">
        <f t="shared" si="36"/>
        <v>0</v>
      </c>
      <c r="H127" s="23">
        <f t="shared" si="37"/>
        <v>0</v>
      </c>
      <c r="I127" s="15">
        <f t="shared" si="38"/>
        <v>0</v>
      </c>
      <c r="J127" s="23"/>
      <c r="K127" s="23">
        <v>-125000000</v>
      </c>
      <c r="L127" s="23">
        <v>-125000000</v>
      </c>
      <c r="M127" s="23">
        <f t="shared" si="39"/>
        <v>0</v>
      </c>
      <c r="N127" s="23">
        <f t="shared" si="40"/>
        <v>100</v>
      </c>
      <c r="O127" s="23">
        <f t="shared" si="41"/>
        <v>-125000000</v>
      </c>
      <c r="P127" s="15">
        <f t="shared" si="42"/>
        <v>0</v>
      </c>
      <c r="Q127" s="24">
        <f t="shared" si="22"/>
        <v>0</v>
      </c>
      <c r="R127" s="24">
        <f t="shared" si="23"/>
        <v>-125000000</v>
      </c>
      <c r="S127" s="24">
        <f t="shared" si="24"/>
        <v>-125000000</v>
      </c>
      <c r="T127" s="24">
        <f t="shared" si="25"/>
        <v>0</v>
      </c>
      <c r="U127" s="57">
        <f t="shared" si="26"/>
        <v>100</v>
      </c>
      <c r="V127" s="23">
        <f t="shared" si="27"/>
        <v>-125000000</v>
      </c>
      <c r="W127" s="58">
        <f t="shared" si="28"/>
        <v>0</v>
      </c>
    </row>
    <row r="128" spans="1:23" s="20" customFormat="1" x14ac:dyDescent="0.2">
      <c r="A128" s="52" t="s">
        <v>336</v>
      </c>
      <c r="B128" s="68" t="s">
        <v>337</v>
      </c>
      <c r="C128" s="23">
        <f t="shared" ref="C128:D128" si="52">C129-C130+C131+C132</f>
        <v>-5130135.6999999993</v>
      </c>
      <c r="D128" s="23">
        <f t="shared" si="52"/>
        <v>9911080</v>
      </c>
      <c r="E128" s="23">
        <f>E129-E130+E131+E132</f>
        <v>-15961584.449999999</v>
      </c>
      <c r="F128" s="23">
        <f t="shared" si="35"/>
        <v>-25872664.449999999</v>
      </c>
      <c r="G128" s="14">
        <f t="shared" si="36"/>
        <v>-161.04788226913715</v>
      </c>
      <c r="H128" s="23">
        <f t="shared" si="37"/>
        <v>-10831448.75</v>
      </c>
      <c r="I128" s="15">
        <f t="shared" si="38"/>
        <v>211.13376689041581</v>
      </c>
      <c r="J128" s="23">
        <f t="shared" ref="J128" si="53">J129-J130+J131+J132</f>
        <v>-4466393.7900000121</v>
      </c>
      <c r="K128" s="23">
        <f t="shared" ref="K128" si="54">K129-K130+K131+K132</f>
        <v>137735369.55000001</v>
      </c>
      <c r="L128" s="23">
        <f>L129-L130+L131+L132</f>
        <v>54942128.440000013</v>
      </c>
      <c r="M128" s="23">
        <f t="shared" si="39"/>
        <v>-82793241.109999999</v>
      </c>
      <c r="N128" s="23">
        <f t="shared" si="40"/>
        <v>39.889629380966809</v>
      </c>
      <c r="O128" s="23">
        <f t="shared" si="41"/>
        <v>59408522.230000027</v>
      </c>
      <c r="P128" s="15">
        <f t="shared" si="42"/>
        <v>-1330.12280204697</v>
      </c>
      <c r="Q128" s="24">
        <f t="shared" si="22"/>
        <v>-9596529.4900000114</v>
      </c>
      <c r="R128" s="24">
        <f t="shared" si="23"/>
        <v>147646449.55000001</v>
      </c>
      <c r="S128" s="24">
        <f t="shared" si="24"/>
        <v>38980543.99000001</v>
      </c>
      <c r="T128" s="24">
        <f t="shared" si="25"/>
        <v>-108665905.56</v>
      </c>
      <c r="U128" s="57">
        <f t="shared" si="26"/>
        <v>26.40127419846921</v>
      </c>
      <c r="V128" s="23">
        <f t="shared" si="27"/>
        <v>48577073.480000019</v>
      </c>
      <c r="W128" s="58">
        <f t="shared" si="28"/>
        <v>-506.19417707848839</v>
      </c>
    </row>
    <row r="129" spans="1:23" s="20" customFormat="1" x14ac:dyDescent="0.2">
      <c r="A129" s="52" t="s">
        <v>338</v>
      </c>
      <c r="B129" s="68" t="s">
        <v>317</v>
      </c>
      <c r="C129" s="23">
        <f t="shared" ref="C129:D129" si="55">C121+C115</f>
        <v>22638625.859999999</v>
      </c>
      <c r="D129" s="23">
        <f t="shared" si="55"/>
        <v>16362075.609999999</v>
      </c>
      <c r="E129" s="23">
        <f>E121+E115</f>
        <v>16362075.609999999</v>
      </c>
      <c r="F129" s="23">
        <f t="shared" si="35"/>
        <v>0</v>
      </c>
      <c r="G129" s="14">
        <f t="shared" si="36"/>
        <v>100</v>
      </c>
      <c r="H129" s="23">
        <f t="shared" si="37"/>
        <v>-6276550.25</v>
      </c>
      <c r="I129" s="15">
        <f t="shared" si="38"/>
        <v>-27.724961262291032</v>
      </c>
      <c r="J129" s="23">
        <f t="shared" ref="J129:K129" si="56">J121+J115</f>
        <v>116327895.92999999</v>
      </c>
      <c r="K129" s="23">
        <f t="shared" si="56"/>
        <v>132201618.45</v>
      </c>
      <c r="L129" s="23">
        <f>L121+L115</f>
        <v>132201618.45</v>
      </c>
      <c r="M129" s="23">
        <f t="shared" si="39"/>
        <v>0</v>
      </c>
      <c r="N129" s="23">
        <f t="shared" si="40"/>
        <v>100</v>
      </c>
      <c r="O129" s="23">
        <f t="shared" si="41"/>
        <v>15873722.520000011</v>
      </c>
      <c r="P129" s="15">
        <f t="shared" si="42"/>
        <v>13.645671481543857</v>
      </c>
      <c r="Q129" s="24">
        <f t="shared" si="22"/>
        <v>138966521.78999999</v>
      </c>
      <c r="R129" s="24">
        <f t="shared" si="23"/>
        <v>148563694.06</v>
      </c>
      <c r="S129" s="24">
        <f t="shared" si="24"/>
        <v>148563694.06</v>
      </c>
      <c r="T129" s="24">
        <f t="shared" si="25"/>
        <v>0</v>
      </c>
      <c r="U129" s="57">
        <f t="shared" si="26"/>
        <v>100</v>
      </c>
      <c r="V129" s="23">
        <f t="shared" si="27"/>
        <v>9597172.2700000107</v>
      </c>
      <c r="W129" s="58">
        <f t="shared" si="28"/>
        <v>6.906103820100526</v>
      </c>
    </row>
    <row r="130" spans="1:23" s="20" customFormat="1" x14ac:dyDescent="0.2">
      <c r="A130" s="52" t="s">
        <v>339</v>
      </c>
      <c r="B130" s="68" t="s">
        <v>318</v>
      </c>
      <c r="C130" s="23">
        <f t="shared" ref="C130:E131" si="57">C122+C116</f>
        <v>16362075.609999999</v>
      </c>
      <c r="D130" s="23">
        <f t="shared" si="57"/>
        <v>43777.609999999404</v>
      </c>
      <c r="E130" s="23">
        <f t="shared" si="57"/>
        <v>26361204.899999999</v>
      </c>
      <c r="F130" s="23">
        <f t="shared" si="35"/>
        <v>26317427.289999999</v>
      </c>
      <c r="G130" s="14">
        <f t="shared" si="36"/>
        <v>60216.181056938367</v>
      </c>
      <c r="H130" s="23">
        <f t="shared" si="37"/>
        <v>9999129.2899999991</v>
      </c>
      <c r="I130" s="15">
        <f t="shared" si="38"/>
        <v>61.111618894419706</v>
      </c>
      <c r="J130" s="23">
        <f t="shared" ref="J130:L130" si="58">J122+J116</f>
        <v>132201618.45</v>
      </c>
      <c r="K130" s="23">
        <f t="shared" si="58"/>
        <v>873466.90000001015</v>
      </c>
      <c r="L130" s="23">
        <f t="shared" si="58"/>
        <v>83221609.049999997</v>
      </c>
      <c r="M130" s="23">
        <f t="shared" si="39"/>
        <v>82348142.149999991</v>
      </c>
      <c r="N130" s="23">
        <f t="shared" si="40"/>
        <v>9527.7347143891802</v>
      </c>
      <c r="O130" s="23">
        <f t="shared" si="41"/>
        <v>-48980009.400000006</v>
      </c>
      <c r="P130" s="15">
        <f t="shared" si="42"/>
        <v>-37.049477891622594</v>
      </c>
      <c r="Q130" s="24">
        <f t="shared" si="22"/>
        <v>148563694.06</v>
      </c>
      <c r="R130" s="24">
        <f t="shared" si="23"/>
        <v>917244.51000000956</v>
      </c>
      <c r="S130" s="24">
        <f t="shared" si="24"/>
        <v>109582813.94999999</v>
      </c>
      <c r="T130" s="24">
        <f t="shared" si="25"/>
        <v>108665569.43999998</v>
      </c>
      <c r="U130" s="57">
        <f t="shared" si="26"/>
        <v>11946.957736492623</v>
      </c>
      <c r="V130" s="23">
        <f t="shared" si="27"/>
        <v>-38980880.110000014</v>
      </c>
      <c r="W130" s="58">
        <f t="shared" si="28"/>
        <v>-26.238496798724526</v>
      </c>
    </row>
    <row r="131" spans="1:23" s="20" customFormat="1" x14ac:dyDescent="0.2">
      <c r="A131" s="52" t="s">
        <v>340</v>
      </c>
      <c r="B131" s="68" t="s">
        <v>329</v>
      </c>
      <c r="C131" s="23">
        <f t="shared" si="57"/>
        <v>0</v>
      </c>
      <c r="D131" s="23">
        <f t="shared" si="57"/>
        <v>0</v>
      </c>
      <c r="E131" s="23">
        <f>E123+E117</f>
        <v>0</v>
      </c>
      <c r="F131" s="23">
        <f t="shared" si="35"/>
        <v>0</v>
      </c>
      <c r="G131" s="14">
        <f t="shared" si="36"/>
        <v>0</v>
      </c>
      <c r="H131" s="23">
        <f t="shared" si="37"/>
        <v>0</v>
      </c>
      <c r="I131" s="15">
        <f t="shared" si="38"/>
        <v>0</v>
      </c>
      <c r="J131" s="23">
        <f t="shared" ref="J131:K131" si="59">J123+J117</f>
        <v>642.78</v>
      </c>
      <c r="K131" s="23">
        <f t="shared" si="59"/>
        <v>0</v>
      </c>
      <c r="L131" s="23">
        <f>L123+L117</f>
        <v>-336.12</v>
      </c>
      <c r="M131" s="23">
        <f t="shared" si="39"/>
        <v>-336.12</v>
      </c>
      <c r="N131" s="23">
        <f t="shared" si="40"/>
        <v>0</v>
      </c>
      <c r="O131" s="23">
        <f t="shared" si="41"/>
        <v>-978.9</v>
      </c>
      <c r="P131" s="15">
        <f t="shared" si="42"/>
        <v>-152.29160832633249</v>
      </c>
      <c r="Q131" s="24">
        <f t="shared" si="22"/>
        <v>642.78</v>
      </c>
      <c r="R131" s="24">
        <f t="shared" si="23"/>
        <v>0</v>
      </c>
      <c r="S131" s="24">
        <f t="shared" si="24"/>
        <v>-336.12</v>
      </c>
      <c r="T131" s="24">
        <f t="shared" si="25"/>
        <v>-336.12</v>
      </c>
      <c r="U131" s="57">
        <f t="shared" si="26"/>
        <v>0</v>
      </c>
      <c r="V131" s="23">
        <f t="shared" si="27"/>
        <v>-978.9</v>
      </c>
      <c r="W131" s="58">
        <f t="shared" si="28"/>
        <v>-152.29160832633249</v>
      </c>
    </row>
    <row r="132" spans="1:23" s="20" customFormat="1" ht="38.25" x14ac:dyDescent="0.2">
      <c r="A132" s="52" t="s">
        <v>341</v>
      </c>
      <c r="B132" s="68" t="s">
        <v>331</v>
      </c>
      <c r="C132" s="23">
        <f t="shared" ref="C132:D132" si="60">C124</f>
        <v>-11406685.949999999</v>
      </c>
      <c r="D132" s="23">
        <f t="shared" si="60"/>
        <v>-6407218</v>
      </c>
      <c r="E132" s="23">
        <f>E124</f>
        <v>-5962455.1600000001</v>
      </c>
      <c r="F132" s="23">
        <f t="shared" si="35"/>
        <v>444762.83999999985</v>
      </c>
      <c r="G132" s="14">
        <f t="shared" si="36"/>
        <v>93.058409437606144</v>
      </c>
      <c r="H132" s="23">
        <f t="shared" si="37"/>
        <v>5444230.7899999991</v>
      </c>
      <c r="I132" s="15">
        <f t="shared" si="38"/>
        <v>-47.728418349240165</v>
      </c>
      <c r="J132" s="23">
        <f t="shared" ref="J132:K132" si="61">J124</f>
        <v>11406685.949999999</v>
      </c>
      <c r="K132" s="23">
        <f t="shared" si="61"/>
        <v>6407218</v>
      </c>
      <c r="L132" s="23">
        <f>L124</f>
        <v>5962455.1600000001</v>
      </c>
      <c r="M132" s="23">
        <f t="shared" si="39"/>
        <v>-444762.83999999985</v>
      </c>
      <c r="N132" s="23">
        <f t="shared" si="40"/>
        <v>93.058409437606144</v>
      </c>
      <c r="O132" s="23">
        <f t="shared" si="41"/>
        <v>-5444230.7899999991</v>
      </c>
      <c r="P132" s="15">
        <f t="shared" si="42"/>
        <v>-47.728418349240165</v>
      </c>
      <c r="Q132" s="24">
        <f t="shared" si="22"/>
        <v>0</v>
      </c>
      <c r="R132" s="24">
        <f t="shared" si="23"/>
        <v>0</v>
      </c>
      <c r="S132" s="24">
        <f t="shared" si="24"/>
        <v>0</v>
      </c>
      <c r="T132" s="24">
        <f t="shared" si="25"/>
        <v>0</v>
      </c>
      <c r="U132" s="57">
        <f t="shared" si="26"/>
        <v>0</v>
      </c>
      <c r="V132" s="23">
        <f t="shared" si="27"/>
        <v>0</v>
      </c>
      <c r="W132" s="58">
        <f t="shared" si="28"/>
        <v>0</v>
      </c>
    </row>
    <row r="133" spans="1:23" s="20" customFormat="1" x14ac:dyDescent="0.2">
      <c r="A133" s="88" t="s">
        <v>309</v>
      </c>
      <c r="B133" s="89"/>
      <c r="C133" s="89"/>
      <c r="D133" s="89"/>
      <c r="E133" s="89"/>
      <c r="F133" s="89"/>
      <c r="G133" s="89"/>
      <c r="H133" s="89"/>
      <c r="I133" s="89"/>
      <c r="J133" s="89"/>
      <c r="K133" s="89"/>
      <c r="L133" s="89"/>
      <c r="M133" s="89"/>
      <c r="N133" s="89"/>
      <c r="O133" s="89"/>
      <c r="P133" s="89"/>
      <c r="Q133" s="89"/>
      <c r="R133" s="89"/>
      <c r="S133" s="89"/>
      <c r="T133" s="89"/>
      <c r="U133" s="89"/>
      <c r="V133" s="89"/>
      <c r="W133" s="90"/>
    </row>
    <row r="134" spans="1:23" s="1" customFormat="1" x14ac:dyDescent="0.2">
      <c r="A134" s="30" t="s">
        <v>107</v>
      </c>
      <c r="B134" s="69" t="s">
        <v>108</v>
      </c>
      <c r="C134" s="32">
        <f>C135</f>
        <v>14027925.549999999</v>
      </c>
      <c r="D134" s="32">
        <f>D135</f>
        <v>18548068</v>
      </c>
      <c r="E134" s="32">
        <f>E135</f>
        <v>17750075.09</v>
      </c>
      <c r="F134" s="32">
        <f>D134-E134</f>
        <v>797992.91000000015</v>
      </c>
      <c r="G134" s="33">
        <f>IF(D134=0,0,E134/D134*100)</f>
        <v>95.697703340315556</v>
      </c>
      <c r="H134" s="32">
        <f t="shared" ref="H134:H197" si="62">E134-C134</f>
        <v>3722149.540000001</v>
      </c>
      <c r="I134" s="18">
        <f t="shared" ref="I134:I197" si="63">IF(C134=0,0,E134/C134*100-100)</f>
        <v>26.533855820185764</v>
      </c>
      <c r="J134" s="32">
        <v>628291</v>
      </c>
      <c r="K134" s="32">
        <v>517776</v>
      </c>
      <c r="L134" s="32">
        <v>508323.57</v>
      </c>
      <c r="M134" s="32">
        <f>K134-L134</f>
        <v>9452.429999999993</v>
      </c>
      <c r="N134" s="33">
        <f>IF(K134=0,0,L134/K134*100)</f>
        <v>98.174417122462216</v>
      </c>
      <c r="O134" s="32">
        <f>L134-J134</f>
        <v>-119967.43</v>
      </c>
      <c r="P134" s="18">
        <f>IF(J134=0,0,L134/J134*100-100)</f>
        <v>-19.094246137538178</v>
      </c>
      <c r="Q134" s="59">
        <f t="shared" si="22"/>
        <v>14656216.549999999</v>
      </c>
      <c r="R134" s="59">
        <f t="shared" si="23"/>
        <v>19065844</v>
      </c>
      <c r="S134" s="59">
        <f t="shared" si="24"/>
        <v>18258398.66</v>
      </c>
      <c r="T134" s="59">
        <f t="shared" si="25"/>
        <v>-807445.33999999985</v>
      </c>
      <c r="U134" s="60">
        <f t="shared" si="26"/>
        <v>95.764964089709324</v>
      </c>
      <c r="V134" s="17">
        <f t="shared" si="27"/>
        <v>3602182.1100000013</v>
      </c>
      <c r="W134" s="61">
        <f t="shared" si="28"/>
        <v>24.577844477877903</v>
      </c>
    </row>
    <row r="135" spans="1:23" s="1" customFormat="1" x14ac:dyDescent="0.2">
      <c r="A135" s="26" t="s">
        <v>109</v>
      </c>
      <c r="B135" s="70" t="s">
        <v>110</v>
      </c>
      <c r="C135" s="17">
        <f>C136+C140+C151</f>
        <v>14027925.549999999</v>
      </c>
      <c r="D135" s="17">
        <f>D136+D140+D151</f>
        <v>18548068</v>
      </c>
      <c r="E135" s="17">
        <f>E136+E140+E151</f>
        <v>17750075.09</v>
      </c>
      <c r="F135" s="17">
        <f t="shared" ref="F135:F213" si="64">D135-E135</f>
        <v>797992.91000000015</v>
      </c>
      <c r="G135" s="19">
        <f t="shared" ref="G135:G213" si="65">IF(D135=0,0,E135/D135*100)</f>
        <v>95.697703340315556</v>
      </c>
      <c r="H135" s="17">
        <f t="shared" si="62"/>
        <v>3722149.540000001</v>
      </c>
      <c r="I135" s="18">
        <f t="shared" si="63"/>
        <v>26.533855820185764</v>
      </c>
      <c r="J135" s="17">
        <v>0</v>
      </c>
      <c r="K135" s="17">
        <v>4609</v>
      </c>
      <c r="L135" s="17">
        <v>0</v>
      </c>
      <c r="M135" s="17">
        <f t="shared" ref="M135:M281" si="66">K135-L135</f>
        <v>4609</v>
      </c>
      <c r="N135" s="19">
        <f t="shared" ref="N135:N281" si="67">IF(K135=0,0,L135/K135*100)</f>
        <v>0</v>
      </c>
      <c r="O135" s="17">
        <f>L135-J135</f>
        <v>0</v>
      </c>
      <c r="P135" s="18">
        <f>IF(J135=0,0,L135/J135*100-100)</f>
        <v>0</v>
      </c>
      <c r="Q135" s="59">
        <f t="shared" si="22"/>
        <v>14027925.549999999</v>
      </c>
      <c r="R135" s="59">
        <f t="shared" si="23"/>
        <v>18552677</v>
      </c>
      <c r="S135" s="59">
        <f t="shared" si="24"/>
        <v>17750075.09</v>
      </c>
      <c r="T135" s="59">
        <f t="shared" si="25"/>
        <v>-802601.91000000015</v>
      </c>
      <c r="U135" s="60">
        <f t="shared" si="26"/>
        <v>95.673929374181427</v>
      </c>
      <c r="V135" s="17">
        <f t="shared" si="27"/>
        <v>3722149.540000001</v>
      </c>
      <c r="W135" s="61">
        <f t="shared" si="28"/>
        <v>26.533855820185764</v>
      </c>
    </row>
    <row r="136" spans="1:23" s="1" customFormat="1" ht="25.5" x14ac:dyDescent="0.2">
      <c r="A136" s="26" t="s">
        <v>111</v>
      </c>
      <c r="B136" s="70" t="s">
        <v>112</v>
      </c>
      <c r="C136" s="17">
        <f>C137+C139</f>
        <v>12507310.85</v>
      </c>
      <c r="D136" s="17">
        <f>D137+D139</f>
        <v>16438275</v>
      </c>
      <c r="E136" s="17">
        <f>E137+E139</f>
        <v>15930061.030000001</v>
      </c>
      <c r="F136" s="17">
        <f t="shared" si="64"/>
        <v>508213.96999999881</v>
      </c>
      <c r="G136" s="19">
        <f t="shared" si="65"/>
        <v>96.908349750810231</v>
      </c>
      <c r="H136" s="17">
        <f t="shared" si="62"/>
        <v>3422750.1800000016</v>
      </c>
      <c r="I136" s="18">
        <f t="shared" si="63"/>
        <v>27.365995944683831</v>
      </c>
      <c r="J136" s="17">
        <v>0</v>
      </c>
      <c r="K136" s="17">
        <v>0</v>
      </c>
      <c r="L136" s="17">
        <v>0</v>
      </c>
      <c r="M136" s="17">
        <f t="shared" si="66"/>
        <v>0</v>
      </c>
      <c r="N136" s="19">
        <f t="shared" si="67"/>
        <v>0</v>
      </c>
      <c r="O136" s="17">
        <f t="shared" ref="O136:O174" si="68">L136-J136</f>
        <v>0</v>
      </c>
      <c r="P136" s="18">
        <f t="shared" ref="P136:P174" si="69">IF(J136=0,0,L136/J136*100-100)</f>
        <v>0</v>
      </c>
      <c r="Q136" s="59">
        <f t="shared" si="22"/>
        <v>12507310.85</v>
      </c>
      <c r="R136" s="59">
        <f t="shared" si="23"/>
        <v>16438275</v>
      </c>
      <c r="S136" s="59">
        <f t="shared" si="24"/>
        <v>15930061.030000001</v>
      </c>
      <c r="T136" s="59">
        <f t="shared" si="25"/>
        <v>-508213.96999999881</v>
      </c>
      <c r="U136" s="60">
        <f t="shared" si="26"/>
        <v>96.908349750810231</v>
      </c>
      <c r="V136" s="17">
        <f t="shared" si="27"/>
        <v>3422750.1800000016</v>
      </c>
      <c r="W136" s="61">
        <f t="shared" si="28"/>
        <v>27.365995944683831</v>
      </c>
    </row>
    <row r="137" spans="1:23" s="1" customFormat="1" x14ac:dyDescent="0.2">
      <c r="A137" s="26" t="s">
        <v>113</v>
      </c>
      <c r="B137" s="70" t="s">
        <v>114</v>
      </c>
      <c r="C137" s="17">
        <f>C138</f>
        <v>10346633.039999999</v>
      </c>
      <c r="D137" s="17">
        <f>D138</f>
        <v>13473996</v>
      </c>
      <c r="E137" s="17">
        <f>E138</f>
        <v>13102000.66</v>
      </c>
      <c r="F137" s="17">
        <f t="shared" si="64"/>
        <v>371995.33999999985</v>
      </c>
      <c r="G137" s="19">
        <f t="shared" si="65"/>
        <v>97.239160973478107</v>
      </c>
      <c r="H137" s="17">
        <f t="shared" si="62"/>
        <v>2755367.620000001</v>
      </c>
      <c r="I137" s="18">
        <f t="shared" si="63"/>
        <v>26.630572567402083</v>
      </c>
      <c r="J137" s="17">
        <v>0</v>
      </c>
      <c r="K137" s="17">
        <v>0</v>
      </c>
      <c r="L137" s="17">
        <v>0</v>
      </c>
      <c r="M137" s="17">
        <f t="shared" si="66"/>
        <v>0</v>
      </c>
      <c r="N137" s="19">
        <f t="shared" si="67"/>
        <v>0</v>
      </c>
      <c r="O137" s="17">
        <f t="shared" si="68"/>
        <v>0</v>
      </c>
      <c r="P137" s="18">
        <f t="shared" si="69"/>
        <v>0</v>
      </c>
      <c r="Q137" s="59">
        <f t="shared" si="22"/>
        <v>10346633.039999999</v>
      </c>
      <c r="R137" s="59">
        <f t="shared" si="23"/>
        <v>13473996</v>
      </c>
      <c r="S137" s="59">
        <f t="shared" si="24"/>
        <v>13102000.66</v>
      </c>
      <c r="T137" s="59">
        <f t="shared" si="25"/>
        <v>-371995.33999999985</v>
      </c>
      <c r="U137" s="60">
        <f t="shared" si="26"/>
        <v>97.239160973478107</v>
      </c>
      <c r="V137" s="17">
        <f t="shared" si="27"/>
        <v>2755367.620000001</v>
      </c>
      <c r="W137" s="61">
        <f t="shared" si="28"/>
        <v>26.630572567402083</v>
      </c>
    </row>
    <row r="138" spans="1:23" s="1" customFormat="1" x14ac:dyDescent="0.2">
      <c r="A138" s="26" t="s">
        <v>115</v>
      </c>
      <c r="B138" s="70" t="s">
        <v>116</v>
      </c>
      <c r="C138" s="17">
        <f t="shared" ref="C138:E139" si="70">C161</f>
        <v>10346633.039999999</v>
      </c>
      <c r="D138" s="17">
        <f t="shared" si="70"/>
        <v>13473996</v>
      </c>
      <c r="E138" s="17">
        <f t="shared" si="70"/>
        <v>13102000.66</v>
      </c>
      <c r="F138" s="17">
        <f t="shared" si="64"/>
        <v>371995.33999999985</v>
      </c>
      <c r="G138" s="19">
        <f t="shared" si="65"/>
        <v>97.239160973478107</v>
      </c>
      <c r="H138" s="17">
        <f t="shared" si="62"/>
        <v>2755367.620000001</v>
      </c>
      <c r="I138" s="18">
        <f t="shared" si="63"/>
        <v>26.630572567402083</v>
      </c>
      <c r="J138" s="17">
        <v>0</v>
      </c>
      <c r="K138" s="17">
        <v>0</v>
      </c>
      <c r="L138" s="17">
        <v>0</v>
      </c>
      <c r="M138" s="17">
        <f t="shared" si="66"/>
        <v>0</v>
      </c>
      <c r="N138" s="19">
        <f t="shared" si="67"/>
        <v>0</v>
      </c>
      <c r="O138" s="17">
        <f t="shared" si="68"/>
        <v>0</v>
      </c>
      <c r="P138" s="18">
        <f t="shared" si="69"/>
        <v>0</v>
      </c>
      <c r="Q138" s="59">
        <f t="shared" si="22"/>
        <v>10346633.039999999</v>
      </c>
      <c r="R138" s="59">
        <f t="shared" si="23"/>
        <v>13473996</v>
      </c>
      <c r="S138" s="59">
        <f t="shared" si="24"/>
        <v>13102000.66</v>
      </c>
      <c r="T138" s="59">
        <f t="shared" si="25"/>
        <v>-371995.33999999985</v>
      </c>
      <c r="U138" s="60">
        <f t="shared" si="26"/>
        <v>97.239160973478107</v>
      </c>
      <c r="V138" s="17">
        <f t="shared" si="27"/>
        <v>2755367.620000001</v>
      </c>
      <c r="W138" s="61">
        <f t="shared" si="28"/>
        <v>26.630572567402083</v>
      </c>
    </row>
    <row r="139" spans="1:23" s="1" customFormat="1" x14ac:dyDescent="0.2">
      <c r="A139" s="26" t="s">
        <v>117</v>
      </c>
      <c r="B139" s="70" t="s">
        <v>118</v>
      </c>
      <c r="C139" s="17">
        <f t="shared" si="70"/>
        <v>2160677.81</v>
      </c>
      <c r="D139" s="17">
        <f t="shared" si="70"/>
        <v>2964279</v>
      </c>
      <c r="E139" s="17">
        <f t="shared" si="70"/>
        <v>2828060.37</v>
      </c>
      <c r="F139" s="17">
        <f t="shared" si="64"/>
        <v>136218.62999999989</v>
      </c>
      <c r="G139" s="19">
        <f t="shared" si="65"/>
        <v>95.404662314174885</v>
      </c>
      <c r="H139" s="17">
        <f t="shared" si="62"/>
        <v>667382.56000000006</v>
      </c>
      <c r="I139" s="18">
        <f t="shared" si="63"/>
        <v>30.887648168145915</v>
      </c>
      <c r="J139" s="17">
        <v>0</v>
      </c>
      <c r="K139" s="17">
        <v>0</v>
      </c>
      <c r="L139" s="17">
        <v>0</v>
      </c>
      <c r="M139" s="17">
        <f t="shared" si="66"/>
        <v>0</v>
      </c>
      <c r="N139" s="19">
        <f t="shared" si="67"/>
        <v>0</v>
      </c>
      <c r="O139" s="17">
        <f t="shared" si="68"/>
        <v>0</v>
      </c>
      <c r="P139" s="18">
        <f t="shared" si="69"/>
        <v>0</v>
      </c>
      <c r="Q139" s="59">
        <f t="shared" si="22"/>
        <v>2160677.81</v>
      </c>
      <c r="R139" s="59">
        <f t="shared" si="23"/>
        <v>2964279</v>
      </c>
      <c r="S139" s="59">
        <f t="shared" si="24"/>
        <v>2828060.37</v>
      </c>
      <c r="T139" s="59">
        <f t="shared" si="25"/>
        <v>-136218.62999999989</v>
      </c>
      <c r="U139" s="60">
        <f t="shared" si="26"/>
        <v>95.404662314174885</v>
      </c>
      <c r="V139" s="17">
        <f t="shared" si="27"/>
        <v>667382.56000000006</v>
      </c>
      <c r="W139" s="61">
        <f t="shared" si="28"/>
        <v>30.887648168145915</v>
      </c>
    </row>
    <row r="140" spans="1:23" s="1" customFormat="1" x14ac:dyDescent="0.2">
      <c r="A140" s="26" t="s">
        <v>119</v>
      </c>
      <c r="B140" s="70" t="s">
        <v>120</v>
      </c>
      <c r="C140" s="17">
        <f>C141+C142+C143+C144+C149</f>
        <v>1445037.8699999999</v>
      </c>
      <c r="D140" s="17">
        <f>D141+D142+D143+D144+D149</f>
        <v>2009793</v>
      </c>
      <c r="E140" s="17">
        <f>E141+E142+E143+E144+E149</f>
        <v>1753489.5199999998</v>
      </c>
      <c r="F140" s="17">
        <f t="shared" si="64"/>
        <v>256303.48000000021</v>
      </c>
      <c r="G140" s="19">
        <f t="shared" si="65"/>
        <v>87.24726974369996</v>
      </c>
      <c r="H140" s="17">
        <f t="shared" si="62"/>
        <v>308451.64999999991</v>
      </c>
      <c r="I140" s="18">
        <f t="shared" si="63"/>
        <v>21.345575531525697</v>
      </c>
      <c r="J140" s="17">
        <v>0</v>
      </c>
      <c r="K140" s="17">
        <v>4609</v>
      </c>
      <c r="L140" s="17">
        <v>0</v>
      </c>
      <c r="M140" s="17">
        <f t="shared" si="66"/>
        <v>4609</v>
      </c>
      <c r="N140" s="19">
        <f t="shared" si="67"/>
        <v>0</v>
      </c>
      <c r="O140" s="17">
        <f t="shared" si="68"/>
        <v>0</v>
      </c>
      <c r="P140" s="18">
        <f t="shared" si="69"/>
        <v>0</v>
      </c>
      <c r="Q140" s="59">
        <f t="shared" si="22"/>
        <v>1445037.8699999999</v>
      </c>
      <c r="R140" s="59">
        <f t="shared" si="23"/>
        <v>2014402</v>
      </c>
      <c r="S140" s="59">
        <f t="shared" si="24"/>
        <v>1753489.5199999998</v>
      </c>
      <c r="T140" s="59">
        <f t="shared" si="25"/>
        <v>-260912.48000000021</v>
      </c>
      <c r="U140" s="60">
        <f t="shared" si="26"/>
        <v>87.04764590186069</v>
      </c>
      <c r="V140" s="17">
        <f t="shared" si="27"/>
        <v>308451.64999999991</v>
      </c>
      <c r="W140" s="61">
        <f t="shared" si="28"/>
        <v>21.345575531525697</v>
      </c>
    </row>
    <row r="141" spans="1:23" s="1" customFormat="1" ht="25.5" x14ac:dyDescent="0.2">
      <c r="A141" s="26" t="s">
        <v>121</v>
      </c>
      <c r="B141" s="70" t="s">
        <v>122</v>
      </c>
      <c r="C141" s="17">
        <f t="shared" ref="C141:E143" si="71">C164</f>
        <v>678280.95</v>
      </c>
      <c r="D141" s="17">
        <f t="shared" si="71"/>
        <v>815057</v>
      </c>
      <c r="E141" s="17">
        <f t="shared" si="71"/>
        <v>693853.5</v>
      </c>
      <c r="F141" s="17">
        <f t="shared" si="64"/>
        <v>121203.5</v>
      </c>
      <c r="G141" s="19">
        <f t="shared" si="65"/>
        <v>85.129444934526049</v>
      </c>
      <c r="H141" s="17">
        <f t="shared" si="62"/>
        <v>15572.550000000047</v>
      </c>
      <c r="I141" s="18">
        <f t="shared" si="63"/>
        <v>2.2958849131764651</v>
      </c>
      <c r="J141" s="17">
        <v>0</v>
      </c>
      <c r="K141" s="17">
        <v>4609</v>
      </c>
      <c r="L141" s="17">
        <v>0</v>
      </c>
      <c r="M141" s="17">
        <f t="shared" si="66"/>
        <v>4609</v>
      </c>
      <c r="N141" s="19">
        <f t="shared" si="67"/>
        <v>0</v>
      </c>
      <c r="O141" s="17">
        <f t="shared" si="68"/>
        <v>0</v>
      </c>
      <c r="P141" s="18">
        <f t="shared" si="69"/>
        <v>0</v>
      </c>
      <c r="Q141" s="59">
        <f t="shared" ref="Q141:Q204" si="72">J141+C141</f>
        <v>678280.95</v>
      </c>
      <c r="R141" s="59">
        <f t="shared" ref="R141:R204" si="73">K141+D141</f>
        <v>819666</v>
      </c>
      <c r="S141" s="59">
        <f t="shared" ref="S141:S204" si="74">L141+E141</f>
        <v>693853.5</v>
      </c>
      <c r="T141" s="59">
        <f t="shared" ref="T141:T204" si="75">S141-R141</f>
        <v>-125812.5</v>
      </c>
      <c r="U141" s="60">
        <f t="shared" ref="U141:U204" si="76">IF(R141=0,0,S141/R141*100)</f>
        <v>84.650760187686203</v>
      </c>
      <c r="V141" s="17">
        <f t="shared" ref="V141:V204" si="77">S141-Q141</f>
        <v>15572.550000000047</v>
      </c>
      <c r="W141" s="61">
        <f t="shared" ref="W141:W204" si="78">IF(Q141=0,0,S141/Q141*100-100)</f>
        <v>2.2958849131764651</v>
      </c>
    </row>
    <row r="142" spans="1:23" s="1" customFormat="1" x14ac:dyDescent="0.2">
      <c r="A142" s="26" t="s">
        <v>123</v>
      </c>
      <c r="B142" s="70" t="s">
        <v>124</v>
      </c>
      <c r="C142" s="17">
        <f t="shared" si="71"/>
        <v>483847.46</v>
      </c>
      <c r="D142" s="17">
        <f t="shared" si="71"/>
        <v>801678</v>
      </c>
      <c r="E142" s="17">
        <f t="shared" si="71"/>
        <v>796923.42</v>
      </c>
      <c r="F142" s="17">
        <f t="shared" si="64"/>
        <v>4754.5799999999581</v>
      </c>
      <c r="G142" s="19">
        <f t="shared" si="65"/>
        <v>99.406921482191109</v>
      </c>
      <c r="H142" s="17">
        <f t="shared" si="62"/>
        <v>313075.96000000002</v>
      </c>
      <c r="I142" s="18">
        <f t="shared" si="63"/>
        <v>64.705508632824063</v>
      </c>
      <c r="J142" s="17">
        <v>0</v>
      </c>
      <c r="K142" s="17">
        <v>0</v>
      </c>
      <c r="L142" s="17">
        <v>0</v>
      </c>
      <c r="M142" s="17">
        <f t="shared" si="66"/>
        <v>0</v>
      </c>
      <c r="N142" s="19">
        <f t="shared" si="67"/>
        <v>0</v>
      </c>
      <c r="O142" s="17">
        <f t="shared" si="68"/>
        <v>0</v>
      </c>
      <c r="P142" s="18">
        <f t="shared" si="69"/>
        <v>0</v>
      </c>
      <c r="Q142" s="59">
        <f t="shared" si="72"/>
        <v>483847.46</v>
      </c>
      <c r="R142" s="59">
        <f t="shared" si="73"/>
        <v>801678</v>
      </c>
      <c r="S142" s="59">
        <f t="shared" si="74"/>
        <v>796923.42</v>
      </c>
      <c r="T142" s="59">
        <f t="shared" si="75"/>
        <v>-4754.5799999999581</v>
      </c>
      <c r="U142" s="60">
        <f t="shared" si="76"/>
        <v>99.406921482191109</v>
      </c>
      <c r="V142" s="17">
        <f t="shared" si="77"/>
        <v>313075.96000000002</v>
      </c>
      <c r="W142" s="61">
        <f t="shared" si="78"/>
        <v>64.705508632824063</v>
      </c>
    </row>
    <row r="143" spans="1:23" s="1" customFormat="1" x14ac:dyDescent="0.2">
      <c r="A143" s="26" t="s">
        <v>125</v>
      </c>
      <c r="B143" s="70" t="s">
        <v>126</v>
      </c>
      <c r="C143" s="17">
        <f t="shared" si="71"/>
        <v>51577.47</v>
      </c>
      <c r="D143" s="17">
        <f t="shared" si="71"/>
        <v>70000</v>
      </c>
      <c r="E143" s="17">
        <f t="shared" si="71"/>
        <v>47042.19</v>
      </c>
      <c r="F143" s="17">
        <f t="shared" si="64"/>
        <v>22957.809999999998</v>
      </c>
      <c r="G143" s="19">
        <f t="shared" si="65"/>
        <v>67.203128571428579</v>
      </c>
      <c r="H143" s="17">
        <f t="shared" si="62"/>
        <v>-4535.2799999999988</v>
      </c>
      <c r="I143" s="18">
        <f t="shared" si="63"/>
        <v>-8.7931416566186726</v>
      </c>
      <c r="J143" s="17">
        <v>0</v>
      </c>
      <c r="K143" s="17">
        <v>0</v>
      </c>
      <c r="L143" s="17">
        <v>0</v>
      </c>
      <c r="M143" s="17">
        <f t="shared" si="66"/>
        <v>0</v>
      </c>
      <c r="N143" s="19">
        <f t="shared" si="67"/>
        <v>0</v>
      </c>
      <c r="O143" s="17">
        <f t="shared" si="68"/>
        <v>0</v>
      </c>
      <c r="P143" s="18">
        <f t="shared" si="69"/>
        <v>0</v>
      </c>
      <c r="Q143" s="59">
        <f t="shared" si="72"/>
        <v>51577.47</v>
      </c>
      <c r="R143" s="59">
        <f t="shared" si="73"/>
        <v>70000</v>
      </c>
      <c r="S143" s="59">
        <f t="shared" si="74"/>
        <v>47042.19</v>
      </c>
      <c r="T143" s="59">
        <f t="shared" si="75"/>
        <v>-22957.809999999998</v>
      </c>
      <c r="U143" s="60">
        <f t="shared" si="76"/>
        <v>67.203128571428579</v>
      </c>
      <c r="V143" s="17">
        <f t="shared" si="77"/>
        <v>-4535.2799999999988</v>
      </c>
      <c r="W143" s="61">
        <f t="shared" si="78"/>
        <v>-8.7931416566186726</v>
      </c>
    </row>
    <row r="144" spans="1:23" s="1" customFormat="1" ht="25.5" x14ac:dyDescent="0.2">
      <c r="A144" s="26" t="s">
        <v>127</v>
      </c>
      <c r="B144" s="70" t="s">
        <v>128</v>
      </c>
      <c r="C144" s="17">
        <f>C145+C146+C147+C148</f>
        <v>228881.99</v>
      </c>
      <c r="D144" s="17">
        <f>D145+D146+D147+D148</f>
        <v>318058</v>
      </c>
      <c r="E144" s="17">
        <f>E145+E146+E147+E148</f>
        <v>214370.40999999997</v>
      </c>
      <c r="F144" s="17">
        <f t="shared" si="64"/>
        <v>103687.59000000003</v>
      </c>
      <c r="G144" s="19">
        <f t="shared" si="65"/>
        <v>67.399785573700385</v>
      </c>
      <c r="H144" s="17">
        <f t="shared" si="62"/>
        <v>-14511.580000000016</v>
      </c>
      <c r="I144" s="18">
        <f t="shared" si="63"/>
        <v>-6.3402017782176756</v>
      </c>
      <c r="J144" s="17">
        <v>0</v>
      </c>
      <c r="K144" s="17">
        <v>0</v>
      </c>
      <c r="L144" s="17">
        <v>0</v>
      </c>
      <c r="M144" s="17">
        <f t="shared" si="66"/>
        <v>0</v>
      </c>
      <c r="N144" s="19">
        <f t="shared" si="67"/>
        <v>0</v>
      </c>
      <c r="O144" s="17">
        <f t="shared" si="68"/>
        <v>0</v>
      </c>
      <c r="P144" s="18">
        <f t="shared" si="69"/>
        <v>0</v>
      </c>
      <c r="Q144" s="59">
        <f t="shared" si="72"/>
        <v>228881.99</v>
      </c>
      <c r="R144" s="59">
        <f t="shared" si="73"/>
        <v>318058</v>
      </c>
      <c r="S144" s="59">
        <f t="shared" si="74"/>
        <v>214370.40999999997</v>
      </c>
      <c r="T144" s="59">
        <f t="shared" si="75"/>
        <v>-103687.59000000003</v>
      </c>
      <c r="U144" s="60">
        <f t="shared" si="76"/>
        <v>67.399785573700385</v>
      </c>
      <c r="V144" s="17">
        <f t="shared" si="77"/>
        <v>-14511.580000000016</v>
      </c>
      <c r="W144" s="61">
        <f t="shared" si="78"/>
        <v>-6.3402017782176756</v>
      </c>
    </row>
    <row r="145" spans="1:23" s="1" customFormat="1" x14ac:dyDescent="0.2">
      <c r="A145" s="26" t="s">
        <v>129</v>
      </c>
      <c r="B145" s="70" t="s">
        <v>130</v>
      </c>
      <c r="C145" s="17">
        <f t="shared" ref="C145:E148" si="79">C168</f>
        <v>64693.760000000002</v>
      </c>
      <c r="D145" s="17">
        <f t="shared" si="79"/>
        <v>75407</v>
      </c>
      <c r="E145" s="17">
        <f t="shared" si="79"/>
        <v>56590.59</v>
      </c>
      <c r="F145" s="17">
        <f t="shared" si="64"/>
        <v>18816.410000000003</v>
      </c>
      <c r="G145" s="19">
        <f t="shared" si="65"/>
        <v>75.046865675600401</v>
      </c>
      <c r="H145" s="17">
        <f t="shared" si="62"/>
        <v>-8103.1700000000055</v>
      </c>
      <c r="I145" s="18">
        <f t="shared" si="63"/>
        <v>-12.5254274909976</v>
      </c>
      <c r="J145" s="17">
        <v>0</v>
      </c>
      <c r="K145" s="17">
        <v>0</v>
      </c>
      <c r="L145" s="17">
        <v>0</v>
      </c>
      <c r="M145" s="17">
        <f t="shared" si="66"/>
        <v>0</v>
      </c>
      <c r="N145" s="19">
        <f t="shared" si="67"/>
        <v>0</v>
      </c>
      <c r="O145" s="17">
        <f t="shared" si="68"/>
        <v>0</v>
      </c>
      <c r="P145" s="18">
        <f t="shared" si="69"/>
        <v>0</v>
      </c>
      <c r="Q145" s="59">
        <f t="shared" si="72"/>
        <v>64693.760000000002</v>
      </c>
      <c r="R145" s="59">
        <f t="shared" si="73"/>
        <v>75407</v>
      </c>
      <c r="S145" s="59">
        <f t="shared" si="74"/>
        <v>56590.59</v>
      </c>
      <c r="T145" s="59">
        <f t="shared" si="75"/>
        <v>-18816.410000000003</v>
      </c>
      <c r="U145" s="60">
        <f t="shared" si="76"/>
        <v>75.046865675600401</v>
      </c>
      <c r="V145" s="17">
        <f t="shared" si="77"/>
        <v>-8103.1700000000055</v>
      </c>
      <c r="W145" s="61">
        <f t="shared" si="78"/>
        <v>-12.5254274909976</v>
      </c>
    </row>
    <row r="146" spans="1:23" s="1" customFormat="1" ht="25.5" x14ac:dyDescent="0.2">
      <c r="A146" s="26" t="s">
        <v>131</v>
      </c>
      <c r="B146" s="70" t="s">
        <v>132</v>
      </c>
      <c r="C146" s="17">
        <f t="shared" si="79"/>
        <v>4355.54</v>
      </c>
      <c r="D146" s="17">
        <f t="shared" si="79"/>
        <v>12656</v>
      </c>
      <c r="E146" s="17">
        <f t="shared" si="79"/>
        <v>10448.799999999999</v>
      </c>
      <c r="F146" s="17">
        <f t="shared" si="64"/>
        <v>2207.2000000000007</v>
      </c>
      <c r="G146" s="19">
        <f t="shared" si="65"/>
        <v>82.560050568900124</v>
      </c>
      <c r="H146" s="17">
        <f t="shared" si="62"/>
        <v>6093.2599999999993</v>
      </c>
      <c r="I146" s="18">
        <f t="shared" si="63"/>
        <v>139.89677514154386</v>
      </c>
      <c r="J146" s="17">
        <v>0</v>
      </c>
      <c r="K146" s="17">
        <v>0</v>
      </c>
      <c r="L146" s="17">
        <v>0</v>
      </c>
      <c r="M146" s="17">
        <f t="shared" si="66"/>
        <v>0</v>
      </c>
      <c r="N146" s="19">
        <f t="shared" si="67"/>
        <v>0</v>
      </c>
      <c r="O146" s="17">
        <f t="shared" si="68"/>
        <v>0</v>
      </c>
      <c r="P146" s="18">
        <f t="shared" si="69"/>
        <v>0</v>
      </c>
      <c r="Q146" s="59">
        <f t="shared" si="72"/>
        <v>4355.54</v>
      </c>
      <c r="R146" s="59">
        <f t="shared" si="73"/>
        <v>12656</v>
      </c>
      <c r="S146" s="59">
        <f t="shared" si="74"/>
        <v>10448.799999999999</v>
      </c>
      <c r="T146" s="59">
        <f t="shared" si="75"/>
        <v>-2207.2000000000007</v>
      </c>
      <c r="U146" s="60">
        <f t="shared" si="76"/>
        <v>82.560050568900124</v>
      </c>
      <c r="V146" s="17">
        <f t="shared" si="77"/>
        <v>6093.2599999999993</v>
      </c>
      <c r="W146" s="61">
        <f t="shared" si="78"/>
        <v>139.89677514154386</v>
      </c>
    </row>
    <row r="147" spans="1:23" s="1" customFormat="1" x14ac:dyDescent="0.2">
      <c r="A147" s="26" t="s">
        <v>133</v>
      </c>
      <c r="B147" s="70" t="s">
        <v>134</v>
      </c>
      <c r="C147" s="17">
        <f t="shared" si="79"/>
        <v>64325.96</v>
      </c>
      <c r="D147" s="17">
        <f t="shared" si="79"/>
        <v>107315</v>
      </c>
      <c r="E147" s="17">
        <f t="shared" si="79"/>
        <v>68448.53</v>
      </c>
      <c r="F147" s="17">
        <f t="shared" si="64"/>
        <v>38866.47</v>
      </c>
      <c r="G147" s="19">
        <f t="shared" si="65"/>
        <v>63.782816940781807</v>
      </c>
      <c r="H147" s="17">
        <f t="shared" si="62"/>
        <v>4122.57</v>
      </c>
      <c r="I147" s="18">
        <f t="shared" si="63"/>
        <v>6.4088744264368529</v>
      </c>
      <c r="J147" s="17">
        <v>0</v>
      </c>
      <c r="K147" s="17">
        <v>0</v>
      </c>
      <c r="L147" s="17">
        <v>0</v>
      </c>
      <c r="M147" s="17">
        <f t="shared" si="66"/>
        <v>0</v>
      </c>
      <c r="N147" s="19">
        <f t="shared" si="67"/>
        <v>0</v>
      </c>
      <c r="O147" s="17">
        <f t="shared" si="68"/>
        <v>0</v>
      </c>
      <c r="P147" s="18">
        <f t="shared" si="69"/>
        <v>0</v>
      </c>
      <c r="Q147" s="59">
        <f t="shared" si="72"/>
        <v>64325.96</v>
      </c>
      <c r="R147" s="59">
        <f t="shared" si="73"/>
        <v>107315</v>
      </c>
      <c r="S147" s="59">
        <f t="shared" si="74"/>
        <v>68448.53</v>
      </c>
      <c r="T147" s="59">
        <f t="shared" si="75"/>
        <v>-38866.47</v>
      </c>
      <c r="U147" s="60">
        <f t="shared" si="76"/>
        <v>63.782816940781807</v>
      </c>
      <c r="V147" s="17">
        <f t="shared" si="77"/>
        <v>4122.57</v>
      </c>
      <c r="W147" s="61">
        <f t="shared" si="78"/>
        <v>6.4088744264368529</v>
      </c>
    </row>
    <row r="148" spans="1:23" s="1" customFormat="1" x14ac:dyDescent="0.2">
      <c r="A148" s="26" t="s">
        <v>135</v>
      </c>
      <c r="B148" s="70" t="s">
        <v>136</v>
      </c>
      <c r="C148" s="17">
        <f t="shared" si="79"/>
        <v>95506.73</v>
      </c>
      <c r="D148" s="17">
        <f t="shared" si="79"/>
        <v>122680</v>
      </c>
      <c r="E148" s="17">
        <f t="shared" si="79"/>
        <v>78882.490000000005</v>
      </c>
      <c r="F148" s="17">
        <f t="shared" si="64"/>
        <v>43797.509999999995</v>
      </c>
      <c r="G148" s="19">
        <f t="shared" si="65"/>
        <v>64.299388653407235</v>
      </c>
      <c r="H148" s="17">
        <f t="shared" si="62"/>
        <v>-16624.239999999991</v>
      </c>
      <c r="I148" s="18">
        <f t="shared" si="63"/>
        <v>-17.406354505069942</v>
      </c>
      <c r="J148" s="17">
        <v>0</v>
      </c>
      <c r="K148" s="17">
        <v>0</v>
      </c>
      <c r="L148" s="17">
        <v>0</v>
      </c>
      <c r="M148" s="17">
        <f t="shared" si="66"/>
        <v>0</v>
      </c>
      <c r="N148" s="19">
        <f t="shared" si="67"/>
        <v>0</v>
      </c>
      <c r="O148" s="17">
        <f t="shared" si="68"/>
        <v>0</v>
      </c>
      <c r="P148" s="18">
        <f t="shared" si="69"/>
        <v>0</v>
      </c>
      <c r="Q148" s="59">
        <f t="shared" si="72"/>
        <v>95506.73</v>
      </c>
      <c r="R148" s="59">
        <f t="shared" si="73"/>
        <v>122680</v>
      </c>
      <c r="S148" s="59">
        <f t="shared" si="74"/>
        <v>78882.490000000005</v>
      </c>
      <c r="T148" s="59">
        <f t="shared" si="75"/>
        <v>-43797.509999999995</v>
      </c>
      <c r="U148" s="60">
        <f t="shared" si="76"/>
        <v>64.299388653407235</v>
      </c>
      <c r="V148" s="17">
        <f t="shared" si="77"/>
        <v>-16624.239999999991</v>
      </c>
      <c r="W148" s="61">
        <f t="shared" si="78"/>
        <v>-17.406354505069942</v>
      </c>
    </row>
    <row r="149" spans="1:23" s="1" customFormat="1" ht="38.25" x14ac:dyDescent="0.2">
      <c r="A149" s="26" t="s">
        <v>137</v>
      </c>
      <c r="B149" s="70" t="s">
        <v>138</v>
      </c>
      <c r="C149" s="17">
        <f>C150</f>
        <v>2450</v>
      </c>
      <c r="D149" s="17">
        <f>D150</f>
        <v>5000</v>
      </c>
      <c r="E149" s="17">
        <f>E150</f>
        <v>1300</v>
      </c>
      <c r="F149" s="17">
        <f t="shared" si="64"/>
        <v>3700</v>
      </c>
      <c r="G149" s="19">
        <f t="shared" si="65"/>
        <v>26</v>
      </c>
      <c r="H149" s="17">
        <f t="shared" si="62"/>
        <v>-1150</v>
      </c>
      <c r="I149" s="18">
        <f t="shared" si="63"/>
        <v>-46.938775510204081</v>
      </c>
      <c r="J149" s="17">
        <v>0</v>
      </c>
      <c r="K149" s="17">
        <v>0</v>
      </c>
      <c r="L149" s="17">
        <v>0</v>
      </c>
      <c r="M149" s="17">
        <f t="shared" si="66"/>
        <v>0</v>
      </c>
      <c r="N149" s="19">
        <f t="shared" si="67"/>
        <v>0</v>
      </c>
      <c r="O149" s="17">
        <f t="shared" si="68"/>
        <v>0</v>
      </c>
      <c r="P149" s="18">
        <f t="shared" si="69"/>
        <v>0</v>
      </c>
      <c r="Q149" s="59">
        <f t="shared" si="72"/>
        <v>2450</v>
      </c>
      <c r="R149" s="59">
        <f t="shared" si="73"/>
        <v>5000</v>
      </c>
      <c r="S149" s="59">
        <f t="shared" si="74"/>
        <v>1300</v>
      </c>
      <c r="T149" s="59">
        <f t="shared" si="75"/>
        <v>-3700</v>
      </c>
      <c r="U149" s="60">
        <f t="shared" si="76"/>
        <v>26</v>
      </c>
      <c r="V149" s="17">
        <f t="shared" si="77"/>
        <v>-1150</v>
      </c>
      <c r="W149" s="61">
        <f t="shared" si="78"/>
        <v>-46.938775510204081</v>
      </c>
    </row>
    <row r="150" spans="1:23" s="1" customFormat="1" ht="38.25" x14ac:dyDescent="0.2">
      <c r="A150" s="26" t="s">
        <v>139</v>
      </c>
      <c r="B150" s="70" t="s">
        <v>140</v>
      </c>
      <c r="C150" s="17">
        <f>C173+C184</f>
        <v>2450</v>
      </c>
      <c r="D150" s="17">
        <f>D173+D184</f>
        <v>5000</v>
      </c>
      <c r="E150" s="17">
        <f>E173+E184</f>
        <v>1300</v>
      </c>
      <c r="F150" s="17">
        <f t="shared" si="64"/>
        <v>3700</v>
      </c>
      <c r="G150" s="19">
        <f t="shared" si="65"/>
        <v>26</v>
      </c>
      <c r="H150" s="17">
        <f t="shared" si="62"/>
        <v>-1150</v>
      </c>
      <c r="I150" s="18">
        <f t="shared" si="63"/>
        <v>-46.938775510204081</v>
      </c>
      <c r="J150" s="17">
        <v>0</v>
      </c>
      <c r="K150" s="17">
        <v>0</v>
      </c>
      <c r="L150" s="17">
        <v>0</v>
      </c>
      <c r="M150" s="17">
        <f t="shared" si="66"/>
        <v>0</v>
      </c>
      <c r="N150" s="19">
        <f t="shared" si="67"/>
        <v>0</v>
      </c>
      <c r="O150" s="17">
        <f t="shared" si="68"/>
        <v>0</v>
      </c>
      <c r="P150" s="18">
        <f t="shared" si="69"/>
        <v>0</v>
      </c>
      <c r="Q150" s="59">
        <f t="shared" si="72"/>
        <v>2450</v>
      </c>
      <c r="R150" s="59">
        <f t="shared" si="73"/>
        <v>5000</v>
      </c>
      <c r="S150" s="59">
        <f t="shared" si="74"/>
        <v>1300</v>
      </c>
      <c r="T150" s="59">
        <f t="shared" si="75"/>
        <v>-3700</v>
      </c>
      <c r="U150" s="60">
        <f t="shared" si="76"/>
        <v>26</v>
      </c>
      <c r="V150" s="17">
        <f t="shared" si="77"/>
        <v>-1150</v>
      </c>
      <c r="W150" s="61">
        <f t="shared" si="78"/>
        <v>-46.938775510204081</v>
      </c>
    </row>
    <row r="151" spans="1:23" s="1" customFormat="1" x14ac:dyDescent="0.2">
      <c r="A151" s="26" t="s">
        <v>141</v>
      </c>
      <c r="B151" s="70" t="s">
        <v>142</v>
      </c>
      <c r="C151" s="17">
        <f>C174</f>
        <v>75576.83</v>
      </c>
      <c r="D151" s="17">
        <f>D174</f>
        <v>100000</v>
      </c>
      <c r="E151" s="17">
        <f>E174</f>
        <v>66524.539999999994</v>
      </c>
      <c r="F151" s="17">
        <f t="shared" si="64"/>
        <v>33475.460000000006</v>
      </c>
      <c r="G151" s="19">
        <f t="shared" si="65"/>
        <v>66.524540000000002</v>
      </c>
      <c r="H151" s="17">
        <f t="shared" si="62"/>
        <v>-9052.2900000000081</v>
      </c>
      <c r="I151" s="18">
        <f t="shared" si="63"/>
        <v>-11.977599483862988</v>
      </c>
      <c r="J151" s="17">
        <v>0</v>
      </c>
      <c r="K151" s="17">
        <v>0</v>
      </c>
      <c r="L151" s="17">
        <v>0</v>
      </c>
      <c r="M151" s="17">
        <f t="shared" si="66"/>
        <v>0</v>
      </c>
      <c r="N151" s="19">
        <f t="shared" si="67"/>
        <v>0</v>
      </c>
      <c r="O151" s="17">
        <f t="shared" si="68"/>
        <v>0</v>
      </c>
      <c r="P151" s="18">
        <f t="shared" si="69"/>
        <v>0</v>
      </c>
      <c r="Q151" s="59">
        <f t="shared" si="72"/>
        <v>75576.83</v>
      </c>
      <c r="R151" s="59">
        <f t="shared" si="73"/>
        <v>100000</v>
      </c>
      <c r="S151" s="59">
        <f t="shared" si="74"/>
        <v>66524.539999999994</v>
      </c>
      <c r="T151" s="59">
        <f t="shared" si="75"/>
        <v>-33475.460000000006</v>
      </c>
      <c r="U151" s="60">
        <f t="shared" si="76"/>
        <v>66.524540000000002</v>
      </c>
      <c r="V151" s="17">
        <f t="shared" si="77"/>
        <v>-9052.2900000000081</v>
      </c>
      <c r="W151" s="61">
        <f t="shared" si="78"/>
        <v>-11.977599483862988</v>
      </c>
    </row>
    <row r="152" spans="1:23" s="20" customFormat="1" x14ac:dyDescent="0.2">
      <c r="A152" s="26" t="s">
        <v>186</v>
      </c>
      <c r="B152" s="70" t="s">
        <v>256</v>
      </c>
      <c r="C152" s="17">
        <v>0</v>
      </c>
      <c r="D152" s="17">
        <v>0</v>
      </c>
      <c r="E152" s="17">
        <v>0</v>
      </c>
      <c r="F152" s="17">
        <f t="shared" si="64"/>
        <v>0</v>
      </c>
      <c r="G152" s="19">
        <f t="shared" si="65"/>
        <v>0</v>
      </c>
      <c r="H152" s="17">
        <f t="shared" si="62"/>
        <v>0</v>
      </c>
      <c r="I152" s="18">
        <f t="shared" si="63"/>
        <v>0</v>
      </c>
      <c r="J152" s="17">
        <v>628291</v>
      </c>
      <c r="K152" s="17">
        <v>513167</v>
      </c>
      <c r="L152" s="17">
        <v>508323.57</v>
      </c>
      <c r="M152" s="17">
        <f t="shared" si="66"/>
        <v>4843.429999999993</v>
      </c>
      <c r="N152" s="19">
        <f t="shared" si="67"/>
        <v>99.056168849516823</v>
      </c>
      <c r="O152" s="17">
        <f t="shared" si="68"/>
        <v>-119967.43</v>
      </c>
      <c r="P152" s="18">
        <f t="shared" si="69"/>
        <v>-19.094246137538178</v>
      </c>
      <c r="Q152" s="59">
        <f t="shared" si="72"/>
        <v>628291</v>
      </c>
      <c r="R152" s="24">
        <f t="shared" si="73"/>
        <v>513167</v>
      </c>
      <c r="S152" s="24">
        <f t="shared" si="74"/>
        <v>508323.57</v>
      </c>
      <c r="T152" s="24">
        <f t="shared" si="75"/>
        <v>-4843.429999999993</v>
      </c>
      <c r="U152" s="57">
        <f t="shared" si="76"/>
        <v>99.056168849516823</v>
      </c>
      <c r="V152" s="23">
        <f t="shared" si="77"/>
        <v>-119967.43</v>
      </c>
      <c r="W152" s="58">
        <f t="shared" si="78"/>
        <v>-19.094246137538178</v>
      </c>
    </row>
    <row r="153" spans="1:23" s="20" customFormat="1" x14ac:dyDescent="0.2">
      <c r="A153" s="26" t="s">
        <v>257</v>
      </c>
      <c r="B153" s="70" t="s">
        <v>258</v>
      </c>
      <c r="C153" s="17">
        <v>0</v>
      </c>
      <c r="D153" s="17">
        <v>0</v>
      </c>
      <c r="E153" s="17">
        <v>0</v>
      </c>
      <c r="F153" s="17">
        <f t="shared" si="64"/>
        <v>0</v>
      </c>
      <c r="G153" s="19">
        <f t="shared" si="65"/>
        <v>0</v>
      </c>
      <c r="H153" s="17">
        <f t="shared" si="62"/>
        <v>0</v>
      </c>
      <c r="I153" s="18">
        <f t="shared" si="63"/>
        <v>0</v>
      </c>
      <c r="J153" s="17">
        <v>628291</v>
      </c>
      <c r="K153" s="17">
        <v>513167</v>
      </c>
      <c r="L153" s="17">
        <v>508323.57</v>
      </c>
      <c r="M153" s="17">
        <f t="shared" si="66"/>
        <v>4843.429999999993</v>
      </c>
      <c r="N153" s="19">
        <f t="shared" si="67"/>
        <v>99.056168849516823</v>
      </c>
      <c r="O153" s="17">
        <f t="shared" si="68"/>
        <v>-119967.43</v>
      </c>
      <c r="P153" s="18">
        <f t="shared" si="69"/>
        <v>-19.094246137538178</v>
      </c>
      <c r="Q153" s="59">
        <f t="shared" si="72"/>
        <v>628291</v>
      </c>
      <c r="R153" s="24">
        <f t="shared" si="73"/>
        <v>513167</v>
      </c>
      <c r="S153" s="24">
        <f t="shared" si="74"/>
        <v>508323.57</v>
      </c>
      <c r="T153" s="24">
        <f t="shared" si="75"/>
        <v>-4843.429999999993</v>
      </c>
      <c r="U153" s="57">
        <f t="shared" si="76"/>
        <v>99.056168849516823</v>
      </c>
      <c r="V153" s="23">
        <f t="shared" si="77"/>
        <v>-119967.43</v>
      </c>
      <c r="W153" s="58">
        <f t="shared" si="78"/>
        <v>-19.094246137538178</v>
      </c>
    </row>
    <row r="154" spans="1:23" s="20" customFormat="1" ht="25.5" x14ac:dyDescent="0.2">
      <c r="A154" s="26" t="s">
        <v>259</v>
      </c>
      <c r="B154" s="70" t="s">
        <v>260</v>
      </c>
      <c r="C154" s="17">
        <v>0</v>
      </c>
      <c r="D154" s="17">
        <v>0</v>
      </c>
      <c r="E154" s="17">
        <v>0</v>
      </c>
      <c r="F154" s="17">
        <f t="shared" si="64"/>
        <v>0</v>
      </c>
      <c r="G154" s="19">
        <f t="shared" si="65"/>
        <v>0</v>
      </c>
      <c r="H154" s="17">
        <f t="shared" si="62"/>
        <v>0</v>
      </c>
      <c r="I154" s="18">
        <f t="shared" si="63"/>
        <v>0</v>
      </c>
      <c r="J154" s="17">
        <v>600714</v>
      </c>
      <c r="K154" s="17">
        <v>513167</v>
      </c>
      <c r="L154" s="17">
        <v>508323.57</v>
      </c>
      <c r="M154" s="17">
        <f t="shared" si="66"/>
        <v>4843.429999999993</v>
      </c>
      <c r="N154" s="19">
        <f t="shared" si="67"/>
        <v>99.056168849516823</v>
      </c>
      <c r="O154" s="17">
        <f t="shared" si="68"/>
        <v>-92390.43</v>
      </c>
      <c r="P154" s="18">
        <f t="shared" si="69"/>
        <v>-15.380102677813397</v>
      </c>
      <c r="Q154" s="59">
        <f t="shared" si="72"/>
        <v>600714</v>
      </c>
      <c r="R154" s="24">
        <f t="shared" si="73"/>
        <v>513167</v>
      </c>
      <c r="S154" s="24">
        <f t="shared" si="74"/>
        <v>508323.57</v>
      </c>
      <c r="T154" s="24">
        <f t="shared" si="75"/>
        <v>-4843.429999999993</v>
      </c>
      <c r="U154" s="57">
        <f t="shared" si="76"/>
        <v>99.056168849516823</v>
      </c>
      <c r="V154" s="23">
        <f t="shared" si="77"/>
        <v>-92390.43</v>
      </c>
      <c r="W154" s="58">
        <f t="shared" si="78"/>
        <v>-15.380102677813397</v>
      </c>
    </row>
    <row r="155" spans="1:23" s="20" customFormat="1" x14ac:dyDescent="0.2">
      <c r="A155" s="26" t="s">
        <v>261</v>
      </c>
      <c r="B155" s="70" t="s">
        <v>262</v>
      </c>
      <c r="C155" s="17">
        <v>0</v>
      </c>
      <c r="D155" s="17">
        <v>0</v>
      </c>
      <c r="E155" s="17">
        <v>0</v>
      </c>
      <c r="F155" s="17">
        <f t="shared" si="64"/>
        <v>0</v>
      </c>
      <c r="G155" s="19">
        <f t="shared" si="65"/>
        <v>0</v>
      </c>
      <c r="H155" s="17">
        <f t="shared" si="62"/>
        <v>0</v>
      </c>
      <c r="I155" s="18">
        <f t="shared" si="63"/>
        <v>0</v>
      </c>
      <c r="J155" s="17">
        <v>27577</v>
      </c>
      <c r="K155" s="17">
        <v>0</v>
      </c>
      <c r="L155" s="17">
        <v>0</v>
      </c>
      <c r="M155" s="17">
        <f t="shared" si="66"/>
        <v>0</v>
      </c>
      <c r="N155" s="19">
        <f t="shared" si="67"/>
        <v>0</v>
      </c>
      <c r="O155" s="17">
        <f t="shared" si="68"/>
        <v>-27577</v>
      </c>
      <c r="P155" s="18">
        <f t="shared" si="69"/>
        <v>-100</v>
      </c>
      <c r="Q155" s="59">
        <f t="shared" si="72"/>
        <v>27577</v>
      </c>
      <c r="R155" s="24">
        <f t="shared" si="73"/>
        <v>0</v>
      </c>
      <c r="S155" s="24">
        <f t="shared" si="74"/>
        <v>0</v>
      </c>
      <c r="T155" s="24">
        <f t="shared" si="75"/>
        <v>0</v>
      </c>
      <c r="U155" s="57">
        <f t="shared" si="76"/>
        <v>0</v>
      </c>
      <c r="V155" s="23">
        <f t="shared" si="77"/>
        <v>-27577</v>
      </c>
      <c r="W155" s="58">
        <f t="shared" si="78"/>
        <v>-100</v>
      </c>
    </row>
    <row r="156" spans="1:23" s="20" customFormat="1" x14ac:dyDescent="0.2">
      <c r="A156" s="26" t="s">
        <v>263</v>
      </c>
      <c r="B156" s="70" t="s">
        <v>264</v>
      </c>
      <c r="C156" s="17">
        <v>0</v>
      </c>
      <c r="D156" s="17">
        <v>0</v>
      </c>
      <c r="E156" s="17">
        <v>0</v>
      </c>
      <c r="F156" s="17">
        <f t="shared" si="64"/>
        <v>0</v>
      </c>
      <c r="G156" s="19">
        <f t="shared" si="65"/>
        <v>0</v>
      </c>
      <c r="H156" s="17">
        <f t="shared" si="62"/>
        <v>0</v>
      </c>
      <c r="I156" s="18">
        <f t="shared" si="63"/>
        <v>0</v>
      </c>
      <c r="J156" s="17">
        <v>27577</v>
      </c>
      <c r="K156" s="17">
        <v>0</v>
      </c>
      <c r="L156" s="17">
        <v>0</v>
      </c>
      <c r="M156" s="17">
        <f t="shared" si="66"/>
        <v>0</v>
      </c>
      <c r="N156" s="19">
        <f t="shared" si="67"/>
        <v>0</v>
      </c>
      <c r="O156" s="17">
        <f t="shared" si="68"/>
        <v>-27577</v>
      </c>
      <c r="P156" s="18">
        <f t="shared" si="69"/>
        <v>-100</v>
      </c>
      <c r="Q156" s="59">
        <f t="shared" si="72"/>
        <v>27577</v>
      </c>
      <c r="R156" s="24">
        <f t="shared" si="73"/>
        <v>0</v>
      </c>
      <c r="S156" s="24">
        <f t="shared" si="74"/>
        <v>0</v>
      </c>
      <c r="T156" s="24">
        <f t="shared" si="75"/>
        <v>0</v>
      </c>
      <c r="U156" s="57">
        <f t="shared" si="76"/>
        <v>0</v>
      </c>
      <c r="V156" s="23">
        <f t="shared" si="77"/>
        <v>-27577</v>
      </c>
      <c r="W156" s="58">
        <f t="shared" si="78"/>
        <v>-100</v>
      </c>
    </row>
    <row r="157" spans="1:23" s="20" customFormat="1" ht="76.5" x14ac:dyDescent="0.2">
      <c r="A157" s="34" t="s">
        <v>143</v>
      </c>
      <c r="B157" s="71" t="s">
        <v>144</v>
      </c>
      <c r="C157" s="35">
        <v>14027925.550000001</v>
      </c>
      <c r="D157" s="35">
        <v>18548068</v>
      </c>
      <c r="E157" s="35">
        <v>17750075.090000004</v>
      </c>
      <c r="F157" s="35">
        <f t="shared" si="64"/>
        <v>797992.90999999642</v>
      </c>
      <c r="G157" s="42">
        <f t="shared" si="65"/>
        <v>95.69770334031557</v>
      </c>
      <c r="H157" s="35">
        <f t="shared" si="62"/>
        <v>3722149.5400000028</v>
      </c>
      <c r="I157" s="15">
        <f t="shared" si="63"/>
        <v>26.533855820185764</v>
      </c>
      <c r="J157" s="35">
        <v>628291</v>
      </c>
      <c r="K157" s="35">
        <v>517776</v>
      </c>
      <c r="L157" s="35">
        <v>508323.57</v>
      </c>
      <c r="M157" s="35">
        <f t="shared" si="66"/>
        <v>9452.429999999993</v>
      </c>
      <c r="N157" s="42">
        <f t="shared" si="67"/>
        <v>98.174417122462216</v>
      </c>
      <c r="O157" s="32">
        <f t="shared" si="68"/>
        <v>-119967.43</v>
      </c>
      <c r="P157" s="18">
        <f t="shared" si="69"/>
        <v>-19.094246137538178</v>
      </c>
      <c r="Q157" s="59">
        <f t="shared" si="72"/>
        <v>14656216.550000001</v>
      </c>
      <c r="R157" s="24">
        <f t="shared" si="73"/>
        <v>19065844</v>
      </c>
      <c r="S157" s="24">
        <f t="shared" si="74"/>
        <v>18258398.660000004</v>
      </c>
      <c r="T157" s="24">
        <f t="shared" si="75"/>
        <v>-807445.33999999613</v>
      </c>
      <c r="U157" s="57">
        <f t="shared" si="76"/>
        <v>95.764964089709352</v>
      </c>
      <c r="V157" s="23">
        <f t="shared" si="77"/>
        <v>3602182.1100000031</v>
      </c>
      <c r="W157" s="58">
        <f t="shared" si="78"/>
        <v>24.577844477877903</v>
      </c>
    </row>
    <row r="158" spans="1:23" s="20" customFormat="1" x14ac:dyDescent="0.2">
      <c r="A158" s="28" t="s">
        <v>109</v>
      </c>
      <c r="B158" s="65" t="s">
        <v>110</v>
      </c>
      <c r="C158" s="23">
        <v>14027925.550000001</v>
      </c>
      <c r="D158" s="23">
        <v>18548068</v>
      </c>
      <c r="E158" s="23">
        <v>17750075.090000004</v>
      </c>
      <c r="F158" s="23">
        <f t="shared" si="64"/>
        <v>797992.90999999642</v>
      </c>
      <c r="G158" s="14">
        <f t="shared" si="65"/>
        <v>95.69770334031557</v>
      </c>
      <c r="H158" s="23">
        <f t="shared" si="62"/>
        <v>3722149.5400000028</v>
      </c>
      <c r="I158" s="15">
        <f t="shared" si="63"/>
        <v>26.533855820185764</v>
      </c>
      <c r="J158" s="23">
        <v>0</v>
      </c>
      <c r="K158" s="23">
        <v>4609</v>
      </c>
      <c r="L158" s="23">
        <v>0</v>
      </c>
      <c r="M158" s="23">
        <f t="shared" si="66"/>
        <v>4609</v>
      </c>
      <c r="N158" s="14">
        <f t="shared" si="67"/>
        <v>0</v>
      </c>
      <c r="O158" s="17">
        <f t="shared" si="68"/>
        <v>0</v>
      </c>
      <c r="P158" s="18">
        <f t="shared" si="69"/>
        <v>0</v>
      </c>
      <c r="Q158" s="59">
        <f t="shared" si="72"/>
        <v>14027925.550000001</v>
      </c>
      <c r="R158" s="24">
        <f t="shared" si="73"/>
        <v>18552677</v>
      </c>
      <c r="S158" s="24">
        <f t="shared" si="74"/>
        <v>17750075.090000004</v>
      </c>
      <c r="T158" s="24">
        <f t="shared" si="75"/>
        <v>-802601.90999999642</v>
      </c>
      <c r="U158" s="57">
        <f t="shared" si="76"/>
        <v>95.673929374181441</v>
      </c>
      <c r="V158" s="23">
        <f t="shared" si="77"/>
        <v>3722149.5400000028</v>
      </c>
      <c r="W158" s="58">
        <f t="shared" si="78"/>
        <v>26.533855820185764</v>
      </c>
    </row>
    <row r="159" spans="1:23" s="20" customFormat="1" ht="25.5" x14ac:dyDescent="0.2">
      <c r="A159" s="28" t="s">
        <v>111</v>
      </c>
      <c r="B159" s="65" t="s">
        <v>112</v>
      </c>
      <c r="C159" s="23">
        <v>12507310.85</v>
      </c>
      <c r="D159" s="23">
        <v>16438275</v>
      </c>
      <c r="E159" s="23">
        <v>15930061.030000001</v>
      </c>
      <c r="F159" s="23">
        <f t="shared" si="64"/>
        <v>508213.96999999881</v>
      </c>
      <c r="G159" s="14">
        <f t="shared" si="65"/>
        <v>96.908349750810231</v>
      </c>
      <c r="H159" s="23">
        <f t="shared" si="62"/>
        <v>3422750.1800000016</v>
      </c>
      <c r="I159" s="15">
        <f t="shared" si="63"/>
        <v>27.365995944683831</v>
      </c>
      <c r="J159" s="23">
        <v>0</v>
      </c>
      <c r="K159" s="23">
        <v>0</v>
      </c>
      <c r="L159" s="23">
        <v>0</v>
      </c>
      <c r="M159" s="23">
        <f t="shared" si="66"/>
        <v>0</v>
      </c>
      <c r="N159" s="14">
        <f t="shared" si="67"/>
        <v>0</v>
      </c>
      <c r="O159" s="17">
        <f t="shared" si="68"/>
        <v>0</v>
      </c>
      <c r="P159" s="18">
        <f t="shared" si="69"/>
        <v>0</v>
      </c>
      <c r="Q159" s="59">
        <f t="shared" si="72"/>
        <v>12507310.85</v>
      </c>
      <c r="R159" s="24">
        <f t="shared" si="73"/>
        <v>16438275</v>
      </c>
      <c r="S159" s="24">
        <f t="shared" si="74"/>
        <v>15930061.030000001</v>
      </c>
      <c r="T159" s="24">
        <f t="shared" si="75"/>
        <v>-508213.96999999881</v>
      </c>
      <c r="U159" s="57">
        <f t="shared" si="76"/>
        <v>96.908349750810231</v>
      </c>
      <c r="V159" s="23">
        <f t="shared" si="77"/>
        <v>3422750.1800000016</v>
      </c>
      <c r="W159" s="58">
        <f t="shared" si="78"/>
        <v>27.365995944683831</v>
      </c>
    </row>
    <row r="160" spans="1:23" s="20" customFormat="1" x14ac:dyDescent="0.2">
      <c r="A160" s="28" t="s">
        <v>113</v>
      </c>
      <c r="B160" s="65" t="s">
        <v>114</v>
      </c>
      <c r="C160" s="23">
        <v>10346633.039999999</v>
      </c>
      <c r="D160" s="23">
        <v>13473996</v>
      </c>
      <c r="E160" s="23">
        <v>13102000.66</v>
      </c>
      <c r="F160" s="23">
        <f t="shared" si="64"/>
        <v>371995.33999999985</v>
      </c>
      <c r="G160" s="14">
        <f t="shared" si="65"/>
        <v>97.239160973478107</v>
      </c>
      <c r="H160" s="23">
        <f t="shared" si="62"/>
        <v>2755367.620000001</v>
      </c>
      <c r="I160" s="15">
        <f t="shared" si="63"/>
        <v>26.630572567402083</v>
      </c>
      <c r="J160" s="23">
        <v>0</v>
      </c>
      <c r="K160" s="23">
        <v>0</v>
      </c>
      <c r="L160" s="23">
        <v>0</v>
      </c>
      <c r="M160" s="23">
        <f t="shared" si="66"/>
        <v>0</v>
      </c>
      <c r="N160" s="14">
        <f t="shared" si="67"/>
        <v>0</v>
      </c>
      <c r="O160" s="17">
        <f t="shared" si="68"/>
        <v>0</v>
      </c>
      <c r="P160" s="18">
        <f t="shared" si="69"/>
        <v>0</v>
      </c>
      <c r="Q160" s="59">
        <f t="shared" si="72"/>
        <v>10346633.039999999</v>
      </c>
      <c r="R160" s="24">
        <f t="shared" si="73"/>
        <v>13473996</v>
      </c>
      <c r="S160" s="24">
        <f t="shared" si="74"/>
        <v>13102000.66</v>
      </c>
      <c r="T160" s="24">
        <f t="shared" si="75"/>
        <v>-371995.33999999985</v>
      </c>
      <c r="U160" s="57">
        <f t="shared" si="76"/>
        <v>97.239160973478107</v>
      </c>
      <c r="V160" s="23">
        <f t="shared" si="77"/>
        <v>2755367.620000001</v>
      </c>
      <c r="W160" s="58">
        <f t="shared" si="78"/>
        <v>26.630572567402083</v>
      </c>
    </row>
    <row r="161" spans="1:23" s="20" customFormat="1" x14ac:dyDescent="0.2">
      <c r="A161" s="28" t="s">
        <v>115</v>
      </c>
      <c r="B161" s="65" t="s">
        <v>116</v>
      </c>
      <c r="C161" s="23">
        <v>10346633.039999999</v>
      </c>
      <c r="D161" s="23">
        <v>13473996</v>
      </c>
      <c r="E161" s="23">
        <v>13102000.66</v>
      </c>
      <c r="F161" s="23">
        <f t="shared" si="64"/>
        <v>371995.33999999985</v>
      </c>
      <c r="G161" s="14">
        <f t="shared" si="65"/>
        <v>97.239160973478107</v>
      </c>
      <c r="H161" s="23">
        <f t="shared" si="62"/>
        <v>2755367.620000001</v>
      </c>
      <c r="I161" s="15">
        <f t="shared" si="63"/>
        <v>26.630572567402083</v>
      </c>
      <c r="J161" s="23">
        <v>0</v>
      </c>
      <c r="K161" s="23">
        <v>0</v>
      </c>
      <c r="L161" s="23">
        <v>0</v>
      </c>
      <c r="M161" s="23">
        <f t="shared" si="66"/>
        <v>0</v>
      </c>
      <c r="N161" s="14">
        <f t="shared" si="67"/>
        <v>0</v>
      </c>
      <c r="O161" s="17">
        <f t="shared" si="68"/>
        <v>0</v>
      </c>
      <c r="P161" s="18">
        <f t="shared" si="69"/>
        <v>0</v>
      </c>
      <c r="Q161" s="59">
        <f t="shared" si="72"/>
        <v>10346633.039999999</v>
      </c>
      <c r="R161" s="24">
        <f t="shared" si="73"/>
        <v>13473996</v>
      </c>
      <c r="S161" s="24">
        <f t="shared" si="74"/>
        <v>13102000.66</v>
      </c>
      <c r="T161" s="24">
        <f t="shared" si="75"/>
        <v>-371995.33999999985</v>
      </c>
      <c r="U161" s="57">
        <f t="shared" si="76"/>
        <v>97.239160973478107</v>
      </c>
      <c r="V161" s="23">
        <f t="shared" si="77"/>
        <v>2755367.620000001</v>
      </c>
      <c r="W161" s="58">
        <f t="shared" si="78"/>
        <v>26.630572567402083</v>
      </c>
    </row>
    <row r="162" spans="1:23" s="20" customFormat="1" x14ac:dyDescent="0.2">
      <c r="A162" s="28" t="s">
        <v>117</v>
      </c>
      <c r="B162" s="65" t="s">
        <v>118</v>
      </c>
      <c r="C162" s="23">
        <v>2160677.81</v>
      </c>
      <c r="D162" s="23">
        <v>2964279</v>
      </c>
      <c r="E162" s="23">
        <v>2828060.37</v>
      </c>
      <c r="F162" s="23">
        <f t="shared" si="64"/>
        <v>136218.62999999989</v>
      </c>
      <c r="G162" s="14">
        <f t="shared" si="65"/>
        <v>95.404662314174885</v>
      </c>
      <c r="H162" s="23">
        <f t="shared" si="62"/>
        <v>667382.56000000006</v>
      </c>
      <c r="I162" s="15">
        <f t="shared" si="63"/>
        <v>30.887648168145915</v>
      </c>
      <c r="J162" s="23">
        <v>0</v>
      </c>
      <c r="K162" s="23">
        <v>0</v>
      </c>
      <c r="L162" s="23">
        <v>0</v>
      </c>
      <c r="M162" s="23">
        <f t="shared" si="66"/>
        <v>0</v>
      </c>
      <c r="N162" s="14">
        <f t="shared" si="67"/>
        <v>0</v>
      </c>
      <c r="O162" s="17">
        <f t="shared" si="68"/>
        <v>0</v>
      </c>
      <c r="P162" s="18">
        <f t="shared" si="69"/>
        <v>0</v>
      </c>
      <c r="Q162" s="59">
        <f t="shared" si="72"/>
        <v>2160677.81</v>
      </c>
      <c r="R162" s="24">
        <f t="shared" si="73"/>
        <v>2964279</v>
      </c>
      <c r="S162" s="24">
        <f t="shared" si="74"/>
        <v>2828060.37</v>
      </c>
      <c r="T162" s="24">
        <f t="shared" si="75"/>
        <v>-136218.62999999989</v>
      </c>
      <c r="U162" s="57">
        <f t="shared" si="76"/>
        <v>95.404662314174885</v>
      </c>
      <c r="V162" s="23">
        <f t="shared" si="77"/>
        <v>667382.56000000006</v>
      </c>
      <c r="W162" s="58">
        <f t="shared" si="78"/>
        <v>30.887648168145915</v>
      </c>
    </row>
    <row r="163" spans="1:23" s="20" customFormat="1" x14ac:dyDescent="0.2">
      <c r="A163" s="28" t="s">
        <v>119</v>
      </c>
      <c r="B163" s="65" t="s">
        <v>120</v>
      </c>
      <c r="C163" s="23">
        <v>1445037.8699999999</v>
      </c>
      <c r="D163" s="23">
        <v>2009793</v>
      </c>
      <c r="E163" s="23">
        <v>1753489.52</v>
      </c>
      <c r="F163" s="23">
        <f t="shared" si="64"/>
        <v>256303.47999999998</v>
      </c>
      <c r="G163" s="14">
        <f t="shared" si="65"/>
        <v>87.247269743699974</v>
      </c>
      <c r="H163" s="23">
        <f t="shared" si="62"/>
        <v>308451.65000000014</v>
      </c>
      <c r="I163" s="15">
        <f t="shared" si="63"/>
        <v>21.345575531525697</v>
      </c>
      <c r="J163" s="23">
        <v>0</v>
      </c>
      <c r="K163" s="23">
        <v>4609</v>
      </c>
      <c r="L163" s="23">
        <v>0</v>
      </c>
      <c r="M163" s="23">
        <f t="shared" si="66"/>
        <v>4609</v>
      </c>
      <c r="N163" s="14">
        <f t="shared" si="67"/>
        <v>0</v>
      </c>
      <c r="O163" s="17">
        <f t="shared" si="68"/>
        <v>0</v>
      </c>
      <c r="P163" s="18">
        <f t="shared" si="69"/>
        <v>0</v>
      </c>
      <c r="Q163" s="59">
        <f t="shared" si="72"/>
        <v>1445037.8699999999</v>
      </c>
      <c r="R163" s="24">
        <f t="shared" si="73"/>
        <v>2014402</v>
      </c>
      <c r="S163" s="24">
        <f t="shared" si="74"/>
        <v>1753489.52</v>
      </c>
      <c r="T163" s="24">
        <f t="shared" si="75"/>
        <v>-260912.47999999998</v>
      </c>
      <c r="U163" s="57">
        <f t="shared" si="76"/>
        <v>87.047645901860704</v>
      </c>
      <c r="V163" s="23">
        <f t="shared" si="77"/>
        <v>308451.65000000014</v>
      </c>
      <c r="W163" s="58">
        <f t="shared" si="78"/>
        <v>21.345575531525697</v>
      </c>
    </row>
    <row r="164" spans="1:23" s="20" customFormat="1" ht="25.5" x14ac:dyDescent="0.2">
      <c r="A164" s="28" t="s">
        <v>121</v>
      </c>
      <c r="B164" s="65" t="s">
        <v>122</v>
      </c>
      <c r="C164" s="23">
        <v>678280.95</v>
      </c>
      <c r="D164" s="23">
        <v>815057</v>
      </c>
      <c r="E164" s="23">
        <v>693853.5</v>
      </c>
      <c r="F164" s="23">
        <f t="shared" si="64"/>
        <v>121203.5</v>
      </c>
      <c r="G164" s="14">
        <f t="shared" si="65"/>
        <v>85.129444934526049</v>
      </c>
      <c r="H164" s="23">
        <f t="shared" si="62"/>
        <v>15572.550000000047</v>
      </c>
      <c r="I164" s="15">
        <f t="shared" si="63"/>
        <v>2.2958849131764651</v>
      </c>
      <c r="J164" s="23">
        <v>0</v>
      </c>
      <c r="K164" s="23">
        <v>4609</v>
      </c>
      <c r="L164" s="23">
        <v>0</v>
      </c>
      <c r="M164" s="23">
        <f t="shared" si="66"/>
        <v>4609</v>
      </c>
      <c r="N164" s="14">
        <f t="shared" si="67"/>
        <v>0</v>
      </c>
      <c r="O164" s="17">
        <f t="shared" si="68"/>
        <v>0</v>
      </c>
      <c r="P164" s="18">
        <f t="shared" si="69"/>
        <v>0</v>
      </c>
      <c r="Q164" s="59">
        <f t="shared" si="72"/>
        <v>678280.95</v>
      </c>
      <c r="R164" s="24">
        <f t="shared" si="73"/>
        <v>819666</v>
      </c>
      <c r="S164" s="24">
        <f t="shared" si="74"/>
        <v>693853.5</v>
      </c>
      <c r="T164" s="24">
        <f t="shared" si="75"/>
        <v>-125812.5</v>
      </c>
      <c r="U164" s="57">
        <f t="shared" si="76"/>
        <v>84.650760187686203</v>
      </c>
      <c r="V164" s="23">
        <f t="shared" si="77"/>
        <v>15572.550000000047</v>
      </c>
      <c r="W164" s="58">
        <f t="shared" si="78"/>
        <v>2.2958849131764651</v>
      </c>
    </row>
    <row r="165" spans="1:23" s="20" customFormat="1" x14ac:dyDescent="0.2">
      <c r="A165" s="28" t="s">
        <v>123</v>
      </c>
      <c r="B165" s="65" t="s">
        <v>124</v>
      </c>
      <c r="C165" s="23">
        <v>483847.46</v>
      </c>
      <c r="D165" s="23">
        <v>801678</v>
      </c>
      <c r="E165" s="23">
        <v>796923.42</v>
      </c>
      <c r="F165" s="23">
        <f t="shared" si="64"/>
        <v>4754.5799999999581</v>
      </c>
      <c r="G165" s="14">
        <f t="shared" si="65"/>
        <v>99.406921482191109</v>
      </c>
      <c r="H165" s="23">
        <f t="shared" si="62"/>
        <v>313075.96000000002</v>
      </c>
      <c r="I165" s="15">
        <f t="shared" si="63"/>
        <v>64.705508632824063</v>
      </c>
      <c r="J165" s="23">
        <v>0</v>
      </c>
      <c r="K165" s="23">
        <v>0</v>
      </c>
      <c r="L165" s="23">
        <v>0</v>
      </c>
      <c r="M165" s="23">
        <f t="shared" si="66"/>
        <v>0</v>
      </c>
      <c r="N165" s="14">
        <f t="shared" si="67"/>
        <v>0</v>
      </c>
      <c r="O165" s="17">
        <f t="shared" si="68"/>
        <v>0</v>
      </c>
      <c r="P165" s="18">
        <f t="shared" si="69"/>
        <v>0</v>
      </c>
      <c r="Q165" s="24">
        <f t="shared" si="72"/>
        <v>483847.46</v>
      </c>
      <c r="R165" s="24">
        <f t="shared" si="73"/>
        <v>801678</v>
      </c>
      <c r="S165" s="24">
        <f t="shared" si="74"/>
        <v>796923.42</v>
      </c>
      <c r="T165" s="24">
        <f t="shared" si="75"/>
        <v>-4754.5799999999581</v>
      </c>
      <c r="U165" s="57">
        <f t="shared" si="76"/>
        <v>99.406921482191109</v>
      </c>
      <c r="V165" s="23">
        <f t="shared" si="77"/>
        <v>313075.96000000002</v>
      </c>
      <c r="W165" s="58">
        <f t="shared" si="78"/>
        <v>64.705508632824063</v>
      </c>
    </row>
    <row r="166" spans="1:23" s="20" customFormat="1" x14ac:dyDescent="0.2">
      <c r="A166" s="28" t="s">
        <v>125</v>
      </c>
      <c r="B166" s="65" t="s">
        <v>126</v>
      </c>
      <c r="C166" s="23">
        <v>51577.47</v>
      </c>
      <c r="D166" s="23">
        <v>70000</v>
      </c>
      <c r="E166" s="23">
        <v>47042.19</v>
      </c>
      <c r="F166" s="23">
        <f t="shared" si="64"/>
        <v>22957.809999999998</v>
      </c>
      <c r="G166" s="14">
        <f t="shared" si="65"/>
        <v>67.203128571428579</v>
      </c>
      <c r="H166" s="23">
        <f t="shared" si="62"/>
        <v>-4535.2799999999988</v>
      </c>
      <c r="I166" s="15">
        <f t="shared" si="63"/>
        <v>-8.7931416566186726</v>
      </c>
      <c r="J166" s="23">
        <v>0</v>
      </c>
      <c r="K166" s="23">
        <v>0</v>
      </c>
      <c r="L166" s="23">
        <v>0</v>
      </c>
      <c r="M166" s="23">
        <f t="shared" si="66"/>
        <v>0</v>
      </c>
      <c r="N166" s="14">
        <f t="shared" si="67"/>
        <v>0</v>
      </c>
      <c r="O166" s="17">
        <f t="shared" si="68"/>
        <v>0</v>
      </c>
      <c r="P166" s="18">
        <f t="shared" si="69"/>
        <v>0</v>
      </c>
      <c r="Q166" s="24">
        <f t="shared" si="72"/>
        <v>51577.47</v>
      </c>
      <c r="R166" s="24">
        <f t="shared" si="73"/>
        <v>70000</v>
      </c>
      <c r="S166" s="24">
        <f t="shared" si="74"/>
        <v>47042.19</v>
      </c>
      <c r="T166" s="24">
        <f t="shared" si="75"/>
        <v>-22957.809999999998</v>
      </c>
      <c r="U166" s="57">
        <f t="shared" si="76"/>
        <v>67.203128571428579</v>
      </c>
      <c r="V166" s="23">
        <f t="shared" si="77"/>
        <v>-4535.2799999999988</v>
      </c>
      <c r="W166" s="58">
        <f t="shared" si="78"/>
        <v>-8.7931416566186726</v>
      </c>
    </row>
    <row r="167" spans="1:23" s="20" customFormat="1" ht="25.5" x14ac:dyDescent="0.2">
      <c r="A167" s="28" t="s">
        <v>127</v>
      </c>
      <c r="B167" s="65" t="s">
        <v>128</v>
      </c>
      <c r="C167" s="23">
        <v>228881.99</v>
      </c>
      <c r="D167" s="23">
        <v>318058</v>
      </c>
      <c r="E167" s="23">
        <v>214370.40999999997</v>
      </c>
      <c r="F167" s="23">
        <f t="shared" si="64"/>
        <v>103687.59000000003</v>
      </c>
      <c r="G167" s="14">
        <f t="shared" si="65"/>
        <v>67.399785573700385</v>
      </c>
      <c r="H167" s="23">
        <f t="shared" si="62"/>
        <v>-14511.580000000016</v>
      </c>
      <c r="I167" s="15">
        <f t="shared" si="63"/>
        <v>-6.3402017782176756</v>
      </c>
      <c r="J167" s="23">
        <v>0</v>
      </c>
      <c r="K167" s="23">
        <v>0</v>
      </c>
      <c r="L167" s="23">
        <v>0</v>
      </c>
      <c r="M167" s="23">
        <f t="shared" si="66"/>
        <v>0</v>
      </c>
      <c r="N167" s="14">
        <f t="shared" si="67"/>
        <v>0</v>
      </c>
      <c r="O167" s="17">
        <f t="shared" si="68"/>
        <v>0</v>
      </c>
      <c r="P167" s="18">
        <f t="shared" si="69"/>
        <v>0</v>
      </c>
      <c r="Q167" s="24">
        <f t="shared" si="72"/>
        <v>228881.99</v>
      </c>
      <c r="R167" s="24">
        <f t="shared" si="73"/>
        <v>318058</v>
      </c>
      <c r="S167" s="24">
        <f t="shared" si="74"/>
        <v>214370.40999999997</v>
      </c>
      <c r="T167" s="24">
        <f t="shared" si="75"/>
        <v>-103687.59000000003</v>
      </c>
      <c r="U167" s="57">
        <f t="shared" si="76"/>
        <v>67.399785573700385</v>
      </c>
      <c r="V167" s="23">
        <f t="shared" si="77"/>
        <v>-14511.580000000016</v>
      </c>
      <c r="W167" s="58">
        <f t="shared" si="78"/>
        <v>-6.3402017782176756</v>
      </c>
    </row>
    <row r="168" spans="1:23" s="20" customFormat="1" x14ac:dyDescent="0.2">
      <c r="A168" s="28" t="s">
        <v>129</v>
      </c>
      <c r="B168" s="65" t="s">
        <v>130</v>
      </c>
      <c r="C168" s="23">
        <v>64693.760000000002</v>
      </c>
      <c r="D168" s="23">
        <v>75407</v>
      </c>
      <c r="E168" s="23">
        <v>56590.59</v>
      </c>
      <c r="F168" s="23">
        <f t="shared" si="64"/>
        <v>18816.410000000003</v>
      </c>
      <c r="G168" s="14">
        <f t="shared" si="65"/>
        <v>75.046865675600401</v>
      </c>
      <c r="H168" s="23">
        <f t="shared" si="62"/>
        <v>-8103.1700000000055</v>
      </c>
      <c r="I168" s="15">
        <f t="shared" si="63"/>
        <v>-12.5254274909976</v>
      </c>
      <c r="J168" s="23">
        <v>0</v>
      </c>
      <c r="K168" s="23">
        <v>0</v>
      </c>
      <c r="L168" s="23">
        <v>0</v>
      </c>
      <c r="M168" s="23">
        <f t="shared" si="66"/>
        <v>0</v>
      </c>
      <c r="N168" s="14">
        <f t="shared" si="67"/>
        <v>0</v>
      </c>
      <c r="O168" s="17">
        <f t="shared" si="68"/>
        <v>0</v>
      </c>
      <c r="P168" s="18">
        <f t="shared" si="69"/>
        <v>0</v>
      </c>
      <c r="Q168" s="24">
        <f t="shared" si="72"/>
        <v>64693.760000000002</v>
      </c>
      <c r="R168" s="24">
        <f t="shared" si="73"/>
        <v>75407</v>
      </c>
      <c r="S168" s="24">
        <f t="shared" si="74"/>
        <v>56590.59</v>
      </c>
      <c r="T168" s="24">
        <f t="shared" si="75"/>
        <v>-18816.410000000003</v>
      </c>
      <c r="U168" s="57">
        <f t="shared" si="76"/>
        <v>75.046865675600401</v>
      </c>
      <c r="V168" s="23">
        <f t="shared" si="77"/>
        <v>-8103.1700000000055</v>
      </c>
      <c r="W168" s="58">
        <f t="shared" si="78"/>
        <v>-12.5254274909976</v>
      </c>
    </row>
    <row r="169" spans="1:23" s="20" customFormat="1" ht="25.5" x14ac:dyDescent="0.2">
      <c r="A169" s="28" t="s">
        <v>131</v>
      </c>
      <c r="B169" s="65" t="s">
        <v>132</v>
      </c>
      <c r="C169" s="23">
        <v>4355.54</v>
      </c>
      <c r="D169" s="23">
        <v>12656</v>
      </c>
      <c r="E169" s="23">
        <v>10448.799999999999</v>
      </c>
      <c r="F169" s="23">
        <f t="shared" si="64"/>
        <v>2207.2000000000007</v>
      </c>
      <c r="G169" s="14">
        <f t="shared" si="65"/>
        <v>82.560050568900124</v>
      </c>
      <c r="H169" s="23">
        <f t="shared" si="62"/>
        <v>6093.2599999999993</v>
      </c>
      <c r="I169" s="15">
        <f t="shared" si="63"/>
        <v>139.89677514154386</v>
      </c>
      <c r="J169" s="23">
        <v>0</v>
      </c>
      <c r="K169" s="23">
        <v>0</v>
      </c>
      <c r="L169" s="23">
        <v>0</v>
      </c>
      <c r="M169" s="23">
        <f t="shared" si="66"/>
        <v>0</v>
      </c>
      <c r="N169" s="14">
        <f t="shared" si="67"/>
        <v>0</v>
      </c>
      <c r="O169" s="17">
        <f t="shared" si="68"/>
        <v>0</v>
      </c>
      <c r="P169" s="18">
        <f t="shared" si="69"/>
        <v>0</v>
      </c>
      <c r="Q169" s="24">
        <f t="shared" si="72"/>
        <v>4355.54</v>
      </c>
      <c r="R169" s="24">
        <f t="shared" si="73"/>
        <v>12656</v>
      </c>
      <c r="S169" s="24">
        <f t="shared" si="74"/>
        <v>10448.799999999999</v>
      </c>
      <c r="T169" s="24">
        <f t="shared" si="75"/>
        <v>-2207.2000000000007</v>
      </c>
      <c r="U169" s="57">
        <f t="shared" si="76"/>
        <v>82.560050568900124</v>
      </c>
      <c r="V169" s="23">
        <f t="shared" si="77"/>
        <v>6093.2599999999993</v>
      </c>
      <c r="W169" s="58">
        <f t="shared" si="78"/>
        <v>139.89677514154386</v>
      </c>
    </row>
    <row r="170" spans="1:23" s="20" customFormat="1" x14ac:dyDescent="0.2">
      <c r="A170" s="28" t="s">
        <v>133</v>
      </c>
      <c r="B170" s="65" t="s">
        <v>134</v>
      </c>
      <c r="C170" s="23">
        <v>64325.96</v>
      </c>
      <c r="D170" s="23">
        <v>107315</v>
      </c>
      <c r="E170" s="23">
        <v>68448.53</v>
      </c>
      <c r="F170" s="23">
        <f t="shared" si="64"/>
        <v>38866.47</v>
      </c>
      <c r="G170" s="14">
        <f t="shared" si="65"/>
        <v>63.782816940781807</v>
      </c>
      <c r="H170" s="23">
        <f t="shared" si="62"/>
        <v>4122.57</v>
      </c>
      <c r="I170" s="15">
        <f t="shared" si="63"/>
        <v>6.4088744264368529</v>
      </c>
      <c r="J170" s="23">
        <v>0</v>
      </c>
      <c r="K170" s="23">
        <v>0</v>
      </c>
      <c r="L170" s="23">
        <v>0</v>
      </c>
      <c r="M170" s="23">
        <f t="shared" si="66"/>
        <v>0</v>
      </c>
      <c r="N170" s="14">
        <f t="shared" si="67"/>
        <v>0</v>
      </c>
      <c r="O170" s="17">
        <f t="shared" si="68"/>
        <v>0</v>
      </c>
      <c r="P170" s="18">
        <f t="shared" si="69"/>
        <v>0</v>
      </c>
      <c r="Q170" s="24">
        <f t="shared" si="72"/>
        <v>64325.96</v>
      </c>
      <c r="R170" s="24">
        <f t="shared" si="73"/>
        <v>107315</v>
      </c>
      <c r="S170" s="24">
        <f t="shared" si="74"/>
        <v>68448.53</v>
      </c>
      <c r="T170" s="24">
        <f t="shared" si="75"/>
        <v>-38866.47</v>
      </c>
      <c r="U170" s="57">
        <f t="shared" si="76"/>
        <v>63.782816940781807</v>
      </c>
      <c r="V170" s="23">
        <f t="shared" si="77"/>
        <v>4122.57</v>
      </c>
      <c r="W170" s="58">
        <f t="shared" si="78"/>
        <v>6.4088744264368529</v>
      </c>
    </row>
    <row r="171" spans="1:23" s="20" customFormat="1" x14ac:dyDescent="0.2">
      <c r="A171" s="28" t="s">
        <v>135</v>
      </c>
      <c r="B171" s="65" t="s">
        <v>136</v>
      </c>
      <c r="C171" s="23">
        <v>95506.73</v>
      </c>
      <c r="D171" s="23">
        <v>122680</v>
      </c>
      <c r="E171" s="23">
        <v>78882.490000000005</v>
      </c>
      <c r="F171" s="23">
        <f t="shared" si="64"/>
        <v>43797.509999999995</v>
      </c>
      <c r="G171" s="14">
        <f t="shared" si="65"/>
        <v>64.299388653407235</v>
      </c>
      <c r="H171" s="23">
        <f t="shared" si="62"/>
        <v>-16624.239999999991</v>
      </c>
      <c r="I171" s="15">
        <f t="shared" si="63"/>
        <v>-17.406354505069942</v>
      </c>
      <c r="J171" s="23">
        <v>0</v>
      </c>
      <c r="K171" s="23">
        <v>0</v>
      </c>
      <c r="L171" s="23">
        <v>0</v>
      </c>
      <c r="M171" s="23">
        <f t="shared" si="66"/>
        <v>0</v>
      </c>
      <c r="N171" s="14">
        <f t="shared" si="67"/>
        <v>0</v>
      </c>
      <c r="O171" s="17">
        <f t="shared" si="68"/>
        <v>0</v>
      </c>
      <c r="P171" s="18">
        <f t="shared" si="69"/>
        <v>0</v>
      </c>
      <c r="Q171" s="24">
        <f t="shared" si="72"/>
        <v>95506.73</v>
      </c>
      <c r="R171" s="24">
        <f t="shared" si="73"/>
        <v>122680</v>
      </c>
      <c r="S171" s="24">
        <f t="shared" si="74"/>
        <v>78882.490000000005</v>
      </c>
      <c r="T171" s="24">
        <f t="shared" si="75"/>
        <v>-43797.509999999995</v>
      </c>
      <c r="U171" s="57">
        <f t="shared" si="76"/>
        <v>64.299388653407235</v>
      </c>
      <c r="V171" s="23">
        <f t="shared" si="77"/>
        <v>-16624.239999999991</v>
      </c>
      <c r="W171" s="58">
        <f t="shared" si="78"/>
        <v>-17.406354505069942</v>
      </c>
    </row>
    <row r="172" spans="1:23" s="20" customFormat="1" ht="38.25" x14ac:dyDescent="0.2">
      <c r="A172" s="28" t="s">
        <v>137</v>
      </c>
      <c r="B172" s="65" t="s">
        <v>138</v>
      </c>
      <c r="C172" s="23">
        <v>2450</v>
      </c>
      <c r="D172" s="23">
        <v>5000</v>
      </c>
      <c r="E172" s="23">
        <v>1300</v>
      </c>
      <c r="F172" s="23">
        <f t="shared" si="64"/>
        <v>3700</v>
      </c>
      <c r="G172" s="14">
        <f t="shared" si="65"/>
        <v>26</v>
      </c>
      <c r="H172" s="23">
        <f t="shared" si="62"/>
        <v>-1150</v>
      </c>
      <c r="I172" s="15">
        <f t="shared" si="63"/>
        <v>-46.938775510204081</v>
      </c>
      <c r="J172" s="23">
        <v>0</v>
      </c>
      <c r="K172" s="23">
        <v>0</v>
      </c>
      <c r="L172" s="23">
        <v>0</v>
      </c>
      <c r="M172" s="23">
        <f t="shared" si="66"/>
        <v>0</v>
      </c>
      <c r="N172" s="14">
        <f t="shared" si="67"/>
        <v>0</v>
      </c>
      <c r="O172" s="17">
        <f t="shared" si="68"/>
        <v>0</v>
      </c>
      <c r="P172" s="18">
        <f t="shared" si="69"/>
        <v>0</v>
      </c>
      <c r="Q172" s="24">
        <f t="shared" si="72"/>
        <v>2450</v>
      </c>
      <c r="R172" s="24">
        <f t="shared" si="73"/>
        <v>5000</v>
      </c>
      <c r="S172" s="24">
        <f t="shared" si="74"/>
        <v>1300</v>
      </c>
      <c r="T172" s="24">
        <f t="shared" si="75"/>
        <v>-3700</v>
      </c>
      <c r="U172" s="57">
        <f t="shared" si="76"/>
        <v>26</v>
      </c>
      <c r="V172" s="23">
        <f t="shared" si="77"/>
        <v>-1150</v>
      </c>
      <c r="W172" s="58">
        <f t="shared" si="78"/>
        <v>-46.938775510204081</v>
      </c>
    </row>
    <row r="173" spans="1:23" s="20" customFormat="1" ht="38.25" x14ac:dyDescent="0.2">
      <c r="A173" s="28" t="s">
        <v>139</v>
      </c>
      <c r="B173" s="65" t="s">
        <v>140</v>
      </c>
      <c r="C173" s="23">
        <v>2450</v>
      </c>
      <c r="D173" s="23">
        <v>5000</v>
      </c>
      <c r="E173" s="23">
        <v>1300</v>
      </c>
      <c r="F173" s="23">
        <f t="shared" si="64"/>
        <v>3700</v>
      </c>
      <c r="G173" s="14">
        <f t="shared" si="65"/>
        <v>26</v>
      </c>
      <c r="H173" s="23">
        <f t="shared" si="62"/>
        <v>-1150</v>
      </c>
      <c r="I173" s="15">
        <f t="shared" si="63"/>
        <v>-46.938775510204081</v>
      </c>
      <c r="J173" s="23">
        <v>0</v>
      </c>
      <c r="K173" s="23">
        <v>0</v>
      </c>
      <c r="L173" s="23">
        <v>0</v>
      </c>
      <c r="M173" s="23">
        <f t="shared" si="66"/>
        <v>0</v>
      </c>
      <c r="N173" s="14">
        <f t="shared" si="67"/>
        <v>0</v>
      </c>
      <c r="O173" s="17">
        <f t="shared" si="68"/>
        <v>0</v>
      </c>
      <c r="P173" s="18">
        <f t="shared" si="69"/>
        <v>0</v>
      </c>
      <c r="Q173" s="24">
        <f t="shared" si="72"/>
        <v>2450</v>
      </c>
      <c r="R173" s="24">
        <f t="shared" si="73"/>
        <v>5000</v>
      </c>
      <c r="S173" s="24">
        <f t="shared" si="74"/>
        <v>1300</v>
      </c>
      <c r="T173" s="24">
        <f t="shared" si="75"/>
        <v>-3700</v>
      </c>
      <c r="U173" s="57">
        <f t="shared" si="76"/>
        <v>26</v>
      </c>
      <c r="V173" s="23">
        <f t="shared" si="77"/>
        <v>-1150</v>
      </c>
      <c r="W173" s="58">
        <f t="shared" si="78"/>
        <v>-46.938775510204081</v>
      </c>
    </row>
    <row r="174" spans="1:23" s="20" customFormat="1" x14ac:dyDescent="0.2">
      <c r="A174" s="28" t="s">
        <v>141</v>
      </c>
      <c r="B174" s="65" t="s">
        <v>142</v>
      </c>
      <c r="C174" s="23">
        <v>75576.83</v>
      </c>
      <c r="D174" s="23">
        <v>100000</v>
      </c>
      <c r="E174" s="23">
        <v>66524.539999999994</v>
      </c>
      <c r="F174" s="23">
        <f t="shared" si="64"/>
        <v>33475.460000000006</v>
      </c>
      <c r="G174" s="14">
        <f t="shared" si="65"/>
        <v>66.524540000000002</v>
      </c>
      <c r="H174" s="23">
        <f t="shared" si="62"/>
        <v>-9052.2900000000081</v>
      </c>
      <c r="I174" s="15">
        <f t="shared" si="63"/>
        <v>-11.977599483862988</v>
      </c>
      <c r="J174" s="23">
        <v>0</v>
      </c>
      <c r="K174" s="23">
        <v>0</v>
      </c>
      <c r="L174" s="23">
        <v>0</v>
      </c>
      <c r="M174" s="23">
        <f t="shared" si="66"/>
        <v>0</v>
      </c>
      <c r="N174" s="14">
        <f t="shared" si="67"/>
        <v>0</v>
      </c>
      <c r="O174" s="17">
        <f t="shared" si="68"/>
        <v>0</v>
      </c>
      <c r="P174" s="18">
        <f t="shared" si="69"/>
        <v>0</v>
      </c>
      <c r="Q174" s="24">
        <f t="shared" si="72"/>
        <v>75576.83</v>
      </c>
      <c r="R174" s="24">
        <f t="shared" si="73"/>
        <v>100000</v>
      </c>
      <c r="S174" s="24">
        <f t="shared" si="74"/>
        <v>66524.539999999994</v>
      </c>
      <c r="T174" s="24">
        <f t="shared" si="75"/>
        <v>-33475.460000000006</v>
      </c>
      <c r="U174" s="57">
        <f t="shared" si="76"/>
        <v>66.524540000000002</v>
      </c>
      <c r="V174" s="23">
        <f t="shared" si="77"/>
        <v>-9052.2900000000081</v>
      </c>
      <c r="W174" s="58">
        <f t="shared" si="78"/>
        <v>-11.977599483862988</v>
      </c>
    </row>
    <row r="175" spans="1:23" s="1" customFormat="1" x14ac:dyDescent="0.2">
      <c r="A175" s="28" t="s">
        <v>186</v>
      </c>
      <c r="B175" s="65" t="s">
        <v>256</v>
      </c>
      <c r="C175" s="23">
        <v>0</v>
      </c>
      <c r="D175" s="23">
        <v>0</v>
      </c>
      <c r="E175" s="23">
        <v>0</v>
      </c>
      <c r="F175" s="23">
        <f t="shared" si="64"/>
        <v>0</v>
      </c>
      <c r="G175" s="14">
        <f t="shared" si="65"/>
        <v>0</v>
      </c>
      <c r="H175" s="23">
        <f t="shared" si="62"/>
        <v>0</v>
      </c>
      <c r="I175" s="15">
        <f t="shared" si="63"/>
        <v>0</v>
      </c>
      <c r="J175" s="23">
        <v>628291</v>
      </c>
      <c r="K175" s="23">
        <v>513167</v>
      </c>
      <c r="L175" s="23">
        <v>508323.57</v>
      </c>
      <c r="M175" s="23">
        <f t="shared" si="66"/>
        <v>4843.429999999993</v>
      </c>
      <c r="N175" s="14">
        <f t="shared" si="67"/>
        <v>99.056168849516823</v>
      </c>
      <c r="O175" s="17">
        <f>L175-J175</f>
        <v>-119967.43</v>
      </c>
      <c r="P175" s="18">
        <f>IF(J175=0,0,L175/J175*100-100)</f>
        <v>-19.094246137538178</v>
      </c>
      <c r="Q175" s="24">
        <f t="shared" si="72"/>
        <v>628291</v>
      </c>
      <c r="R175" s="59">
        <f t="shared" si="73"/>
        <v>513167</v>
      </c>
      <c r="S175" s="59">
        <f t="shared" si="74"/>
        <v>508323.57</v>
      </c>
      <c r="T175" s="59">
        <f t="shared" si="75"/>
        <v>-4843.429999999993</v>
      </c>
      <c r="U175" s="60">
        <f t="shared" si="76"/>
        <v>99.056168849516823</v>
      </c>
      <c r="V175" s="17">
        <f t="shared" si="77"/>
        <v>-119967.43</v>
      </c>
      <c r="W175" s="61">
        <f t="shared" si="78"/>
        <v>-19.094246137538178</v>
      </c>
    </row>
    <row r="176" spans="1:23" s="1" customFormat="1" x14ac:dyDescent="0.2">
      <c r="A176" s="28" t="s">
        <v>257</v>
      </c>
      <c r="B176" s="65" t="s">
        <v>258</v>
      </c>
      <c r="C176" s="23">
        <v>0</v>
      </c>
      <c r="D176" s="23">
        <v>0</v>
      </c>
      <c r="E176" s="23">
        <v>0</v>
      </c>
      <c r="F176" s="23">
        <f t="shared" si="64"/>
        <v>0</v>
      </c>
      <c r="G176" s="14">
        <f t="shared" si="65"/>
        <v>0</v>
      </c>
      <c r="H176" s="23">
        <f t="shared" si="62"/>
        <v>0</v>
      </c>
      <c r="I176" s="15">
        <f t="shared" si="63"/>
        <v>0</v>
      </c>
      <c r="J176" s="23">
        <v>628291</v>
      </c>
      <c r="K176" s="23">
        <v>513167</v>
      </c>
      <c r="L176" s="23">
        <v>508323.57</v>
      </c>
      <c r="M176" s="23">
        <f t="shared" si="66"/>
        <v>4843.429999999993</v>
      </c>
      <c r="N176" s="14">
        <f t="shared" si="67"/>
        <v>99.056168849516823</v>
      </c>
      <c r="O176" s="17">
        <f>L176-J176</f>
        <v>-119967.43</v>
      </c>
      <c r="P176" s="18">
        <f>IF(J176=0,0,L176/J176*100-100)</f>
        <v>-19.094246137538178</v>
      </c>
      <c r="Q176" s="24">
        <f t="shared" si="72"/>
        <v>628291</v>
      </c>
      <c r="R176" s="59">
        <f t="shared" si="73"/>
        <v>513167</v>
      </c>
      <c r="S176" s="59">
        <f t="shared" si="74"/>
        <v>508323.57</v>
      </c>
      <c r="T176" s="59">
        <f t="shared" si="75"/>
        <v>-4843.429999999993</v>
      </c>
      <c r="U176" s="60">
        <f t="shared" si="76"/>
        <v>99.056168849516823</v>
      </c>
      <c r="V176" s="17">
        <f t="shared" si="77"/>
        <v>-119967.43</v>
      </c>
      <c r="W176" s="61">
        <f t="shared" si="78"/>
        <v>-19.094246137538178</v>
      </c>
    </row>
    <row r="177" spans="1:23" s="1" customFormat="1" ht="25.5" x14ac:dyDescent="0.2">
      <c r="A177" s="28" t="s">
        <v>259</v>
      </c>
      <c r="B177" s="65" t="s">
        <v>260</v>
      </c>
      <c r="C177" s="23">
        <v>0</v>
      </c>
      <c r="D177" s="23">
        <v>0</v>
      </c>
      <c r="E177" s="23">
        <v>0</v>
      </c>
      <c r="F177" s="23">
        <f t="shared" si="64"/>
        <v>0</v>
      </c>
      <c r="G177" s="14">
        <f t="shared" si="65"/>
        <v>0</v>
      </c>
      <c r="H177" s="23">
        <f t="shared" si="62"/>
        <v>0</v>
      </c>
      <c r="I177" s="15">
        <f t="shared" si="63"/>
        <v>0</v>
      </c>
      <c r="J177" s="23">
        <v>600714</v>
      </c>
      <c r="K177" s="23">
        <v>513167</v>
      </c>
      <c r="L177" s="23">
        <v>508323.57</v>
      </c>
      <c r="M177" s="23">
        <f t="shared" si="66"/>
        <v>4843.429999999993</v>
      </c>
      <c r="N177" s="14">
        <f t="shared" si="67"/>
        <v>99.056168849516823</v>
      </c>
      <c r="O177" s="17">
        <f>L177-J177</f>
        <v>-92390.43</v>
      </c>
      <c r="P177" s="18">
        <f>IF(J177=0,0,L177/J177*100-100)</f>
        <v>-15.380102677813397</v>
      </c>
      <c r="Q177" s="24">
        <f t="shared" si="72"/>
        <v>600714</v>
      </c>
      <c r="R177" s="59">
        <f t="shared" si="73"/>
        <v>513167</v>
      </c>
      <c r="S177" s="59">
        <f t="shared" si="74"/>
        <v>508323.57</v>
      </c>
      <c r="T177" s="59">
        <f t="shared" si="75"/>
        <v>-4843.429999999993</v>
      </c>
      <c r="U177" s="60">
        <f t="shared" si="76"/>
        <v>99.056168849516823</v>
      </c>
      <c r="V177" s="17">
        <f t="shared" si="77"/>
        <v>-92390.43</v>
      </c>
      <c r="W177" s="61">
        <f t="shared" si="78"/>
        <v>-15.380102677813397</v>
      </c>
    </row>
    <row r="178" spans="1:23" s="1" customFormat="1" x14ac:dyDescent="0.2">
      <c r="A178" s="28" t="s">
        <v>261</v>
      </c>
      <c r="B178" s="65" t="s">
        <v>262</v>
      </c>
      <c r="C178" s="23">
        <v>0</v>
      </c>
      <c r="D178" s="23">
        <v>0</v>
      </c>
      <c r="E178" s="23">
        <v>0</v>
      </c>
      <c r="F178" s="23">
        <f t="shared" si="64"/>
        <v>0</v>
      </c>
      <c r="G178" s="14">
        <f t="shared" si="65"/>
        <v>0</v>
      </c>
      <c r="H178" s="23">
        <f t="shared" si="62"/>
        <v>0</v>
      </c>
      <c r="I178" s="15">
        <f t="shared" si="63"/>
        <v>0</v>
      </c>
      <c r="J178" s="23">
        <v>27577</v>
      </c>
      <c r="K178" s="23">
        <v>0</v>
      </c>
      <c r="L178" s="23">
        <v>0</v>
      </c>
      <c r="M178" s="23">
        <f t="shared" si="66"/>
        <v>0</v>
      </c>
      <c r="N178" s="14">
        <f t="shared" si="67"/>
        <v>0</v>
      </c>
      <c r="O178" s="23">
        <f>L178-J178</f>
        <v>-27577</v>
      </c>
      <c r="P178" s="15">
        <f>IF(J178=0,0,L178/J178*100-100)</f>
        <v>-100</v>
      </c>
      <c r="Q178" s="24">
        <f t="shared" si="72"/>
        <v>27577</v>
      </c>
      <c r="R178" s="59">
        <f t="shared" si="73"/>
        <v>0</v>
      </c>
      <c r="S178" s="59">
        <f t="shared" si="74"/>
        <v>0</v>
      </c>
      <c r="T178" s="59">
        <f t="shared" si="75"/>
        <v>0</v>
      </c>
      <c r="U178" s="60">
        <f t="shared" si="76"/>
        <v>0</v>
      </c>
      <c r="V178" s="17">
        <f t="shared" si="77"/>
        <v>-27577</v>
      </c>
      <c r="W178" s="61">
        <f t="shared" si="78"/>
        <v>-100</v>
      </c>
    </row>
    <row r="179" spans="1:23" s="1" customFormat="1" x14ac:dyDescent="0.2">
      <c r="A179" s="28" t="s">
        <v>263</v>
      </c>
      <c r="B179" s="65" t="s">
        <v>264</v>
      </c>
      <c r="C179" s="23">
        <v>0</v>
      </c>
      <c r="D179" s="23">
        <v>0</v>
      </c>
      <c r="E179" s="23">
        <v>0</v>
      </c>
      <c r="F179" s="23">
        <f t="shared" si="64"/>
        <v>0</v>
      </c>
      <c r="G179" s="14">
        <f t="shared" si="65"/>
        <v>0</v>
      </c>
      <c r="H179" s="23">
        <f t="shared" si="62"/>
        <v>0</v>
      </c>
      <c r="I179" s="15">
        <f t="shared" si="63"/>
        <v>0</v>
      </c>
      <c r="J179" s="23">
        <v>27577</v>
      </c>
      <c r="K179" s="23">
        <v>0</v>
      </c>
      <c r="L179" s="23">
        <v>0</v>
      </c>
      <c r="M179" s="23">
        <f t="shared" si="66"/>
        <v>0</v>
      </c>
      <c r="N179" s="14">
        <f t="shared" si="67"/>
        <v>0</v>
      </c>
      <c r="O179" s="23">
        <f>L179-J179</f>
        <v>-27577</v>
      </c>
      <c r="P179" s="15">
        <f>IF(J179=0,0,L179/J179*100-100)</f>
        <v>-100</v>
      </c>
      <c r="Q179" s="24">
        <f t="shared" si="72"/>
        <v>27577</v>
      </c>
      <c r="R179" s="59">
        <f t="shared" si="73"/>
        <v>0</v>
      </c>
      <c r="S179" s="59">
        <f t="shared" si="74"/>
        <v>0</v>
      </c>
      <c r="T179" s="59">
        <f t="shared" si="75"/>
        <v>0</v>
      </c>
      <c r="U179" s="60">
        <f t="shared" si="76"/>
        <v>0</v>
      </c>
      <c r="V179" s="17">
        <f t="shared" si="77"/>
        <v>-27577</v>
      </c>
      <c r="W179" s="61">
        <f t="shared" si="78"/>
        <v>-100</v>
      </c>
    </row>
    <row r="180" spans="1:23" s="1" customFormat="1" x14ac:dyDescent="0.2">
      <c r="A180" s="34" t="s">
        <v>145</v>
      </c>
      <c r="B180" s="71" t="s">
        <v>146</v>
      </c>
      <c r="C180" s="35">
        <v>0</v>
      </c>
      <c r="D180" s="35">
        <v>0</v>
      </c>
      <c r="E180" s="35">
        <v>0</v>
      </c>
      <c r="F180" s="35">
        <f t="shared" si="64"/>
        <v>0</v>
      </c>
      <c r="G180" s="35">
        <f t="shared" si="65"/>
        <v>0</v>
      </c>
      <c r="H180" s="35">
        <f t="shared" si="62"/>
        <v>0</v>
      </c>
      <c r="I180" s="15">
        <f t="shared" si="63"/>
        <v>0</v>
      </c>
      <c r="J180" s="35">
        <v>0</v>
      </c>
      <c r="K180" s="35">
        <v>0</v>
      </c>
      <c r="L180" s="35">
        <v>0</v>
      </c>
      <c r="M180" s="35">
        <f t="shared" si="66"/>
        <v>0</v>
      </c>
      <c r="N180" s="35">
        <f t="shared" si="67"/>
        <v>0</v>
      </c>
      <c r="O180" s="35">
        <f t="shared" ref="O180:O212" si="80">L180-J180</f>
        <v>0</v>
      </c>
      <c r="P180" s="15">
        <f t="shared" ref="P180:P212" si="81">IF(J180=0,0,L180/J180*100-100)</f>
        <v>0</v>
      </c>
      <c r="Q180" s="24">
        <f t="shared" si="72"/>
        <v>0</v>
      </c>
      <c r="R180" s="59">
        <f t="shared" si="73"/>
        <v>0</v>
      </c>
      <c r="S180" s="59">
        <f t="shared" si="74"/>
        <v>0</v>
      </c>
      <c r="T180" s="59">
        <f t="shared" si="75"/>
        <v>0</v>
      </c>
      <c r="U180" s="60">
        <f t="shared" si="76"/>
        <v>0</v>
      </c>
      <c r="V180" s="17">
        <f t="shared" si="77"/>
        <v>0</v>
      </c>
      <c r="W180" s="61">
        <f t="shared" si="78"/>
        <v>0</v>
      </c>
    </row>
    <row r="181" spans="1:23" s="1" customFormat="1" x14ac:dyDescent="0.2">
      <c r="A181" s="28" t="s">
        <v>109</v>
      </c>
      <c r="B181" s="65" t="s">
        <v>110</v>
      </c>
      <c r="C181" s="23">
        <v>0</v>
      </c>
      <c r="D181" s="23">
        <v>0</v>
      </c>
      <c r="E181" s="23">
        <v>0</v>
      </c>
      <c r="F181" s="23">
        <f t="shared" si="64"/>
        <v>0</v>
      </c>
      <c r="G181" s="23">
        <f t="shared" si="65"/>
        <v>0</v>
      </c>
      <c r="H181" s="23">
        <f t="shared" si="62"/>
        <v>0</v>
      </c>
      <c r="I181" s="15">
        <f t="shared" si="63"/>
        <v>0</v>
      </c>
      <c r="J181" s="23">
        <v>0</v>
      </c>
      <c r="K181" s="23">
        <v>0</v>
      </c>
      <c r="L181" s="23">
        <v>0</v>
      </c>
      <c r="M181" s="23">
        <f t="shared" si="66"/>
        <v>0</v>
      </c>
      <c r="N181" s="23">
        <f t="shared" si="67"/>
        <v>0</v>
      </c>
      <c r="O181" s="23">
        <f t="shared" si="80"/>
        <v>0</v>
      </c>
      <c r="P181" s="15">
        <f t="shared" si="81"/>
        <v>0</v>
      </c>
      <c r="Q181" s="24">
        <f t="shared" si="72"/>
        <v>0</v>
      </c>
      <c r="R181" s="59">
        <f t="shared" si="73"/>
        <v>0</v>
      </c>
      <c r="S181" s="59">
        <f t="shared" si="74"/>
        <v>0</v>
      </c>
      <c r="T181" s="59">
        <f t="shared" si="75"/>
        <v>0</v>
      </c>
      <c r="U181" s="60">
        <f t="shared" si="76"/>
        <v>0</v>
      </c>
      <c r="V181" s="17">
        <f t="shared" si="77"/>
        <v>0</v>
      </c>
      <c r="W181" s="61">
        <f t="shared" si="78"/>
        <v>0</v>
      </c>
    </row>
    <row r="182" spans="1:23" s="1" customFormat="1" x14ac:dyDescent="0.2">
      <c r="A182" s="28" t="s">
        <v>119</v>
      </c>
      <c r="B182" s="65" t="s">
        <v>120</v>
      </c>
      <c r="C182" s="23">
        <v>0</v>
      </c>
      <c r="D182" s="23">
        <v>0</v>
      </c>
      <c r="E182" s="23">
        <v>0</v>
      </c>
      <c r="F182" s="23">
        <f t="shared" si="64"/>
        <v>0</v>
      </c>
      <c r="G182" s="23">
        <f t="shared" si="65"/>
        <v>0</v>
      </c>
      <c r="H182" s="23">
        <f t="shared" si="62"/>
        <v>0</v>
      </c>
      <c r="I182" s="15">
        <f t="shared" si="63"/>
        <v>0</v>
      </c>
      <c r="J182" s="23">
        <v>0</v>
      </c>
      <c r="K182" s="23">
        <v>0</v>
      </c>
      <c r="L182" s="23">
        <v>0</v>
      </c>
      <c r="M182" s="23">
        <f t="shared" si="66"/>
        <v>0</v>
      </c>
      <c r="N182" s="23">
        <f t="shared" si="67"/>
        <v>0</v>
      </c>
      <c r="O182" s="23">
        <f t="shared" si="80"/>
        <v>0</v>
      </c>
      <c r="P182" s="15">
        <f t="shared" si="81"/>
        <v>0</v>
      </c>
      <c r="Q182" s="24">
        <f t="shared" si="72"/>
        <v>0</v>
      </c>
      <c r="R182" s="59">
        <f t="shared" si="73"/>
        <v>0</v>
      </c>
      <c r="S182" s="59">
        <f t="shared" si="74"/>
        <v>0</v>
      </c>
      <c r="T182" s="59">
        <f t="shared" si="75"/>
        <v>0</v>
      </c>
      <c r="U182" s="60">
        <f t="shared" si="76"/>
        <v>0</v>
      </c>
      <c r="V182" s="17">
        <f t="shared" si="77"/>
        <v>0</v>
      </c>
      <c r="W182" s="61">
        <f t="shared" si="78"/>
        <v>0</v>
      </c>
    </row>
    <row r="183" spans="1:23" s="1" customFormat="1" ht="38.25" x14ac:dyDescent="0.2">
      <c r="A183" s="28" t="s">
        <v>137</v>
      </c>
      <c r="B183" s="65" t="s">
        <v>138</v>
      </c>
      <c r="C183" s="23">
        <v>0</v>
      </c>
      <c r="D183" s="23">
        <v>0</v>
      </c>
      <c r="E183" s="23">
        <v>0</v>
      </c>
      <c r="F183" s="23">
        <f t="shared" si="64"/>
        <v>0</v>
      </c>
      <c r="G183" s="23">
        <f t="shared" si="65"/>
        <v>0</v>
      </c>
      <c r="H183" s="23">
        <f t="shared" si="62"/>
        <v>0</v>
      </c>
      <c r="I183" s="15">
        <f t="shared" si="63"/>
        <v>0</v>
      </c>
      <c r="J183" s="23">
        <v>0</v>
      </c>
      <c r="K183" s="23">
        <v>0</v>
      </c>
      <c r="L183" s="23">
        <v>0</v>
      </c>
      <c r="M183" s="23">
        <f t="shared" si="66"/>
        <v>0</v>
      </c>
      <c r="N183" s="23">
        <f t="shared" si="67"/>
        <v>0</v>
      </c>
      <c r="O183" s="23">
        <f t="shared" si="80"/>
        <v>0</v>
      </c>
      <c r="P183" s="15">
        <f t="shared" si="81"/>
        <v>0</v>
      </c>
      <c r="Q183" s="24">
        <f t="shared" si="72"/>
        <v>0</v>
      </c>
      <c r="R183" s="59">
        <f t="shared" si="73"/>
        <v>0</v>
      </c>
      <c r="S183" s="59">
        <f t="shared" si="74"/>
        <v>0</v>
      </c>
      <c r="T183" s="59">
        <f t="shared" si="75"/>
        <v>0</v>
      </c>
      <c r="U183" s="60">
        <f t="shared" si="76"/>
        <v>0</v>
      </c>
      <c r="V183" s="17">
        <f t="shared" si="77"/>
        <v>0</v>
      </c>
      <c r="W183" s="61">
        <f t="shared" si="78"/>
        <v>0</v>
      </c>
    </row>
    <row r="184" spans="1:23" s="1" customFormat="1" ht="38.25" x14ac:dyDescent="0.2">
      <c r="A184" s="28" t="s">
        <v>139</v>
      </c>
      <c r="B184" s="65" t="s">
        <v>140</v>
      </c>
      <c r="C184" s="23">
        <v>0</v>
      </c>
      <c r="D184" s="23">
        <v>0</v>
      </c>
      <c r="E184" s="23">
        <v>0</v>
      </c>
      <c r="F184" s="23">
        <f t="shared" si="64"/>
        <v>0</v>
      </c>
      <c r="G184" s="23">
        <f t="shared" si="65"/>
        <v>0</v>
      </c>
      <c r="H184" s="23">
        <f t="shared" si="62"/>
        <v>0</v>
      </c>
      <c r="I184" s="15">
        <f t="shared" si="63"/>
        <v>0</v>
      </c>
      <c r="J184" s="23">
        <v>0</v>
      </c>
      <c r="K184" s="23">
        <v>0</v>
      </c>
      <c r="L184" s="23">
        <v>0</v>
      </c>
      <c r="M184" s="23">
        <f t="shared" si="66"/>
        <v>0</v>
      </c>
      <c r="N184" s="23">
        <f t="shared" si="67"/>
        <v>0</v>
      </c>
      <c r="O184" s="23">
        <f t="shared" si="80"/>
        <v>0</v>
      </c>
      <c r="P184" s="15">
        <f t="shared" si="81"/>
        <v>0</v>
      </c>
      <c r="Q184" s="24">
        <f t="shared" si="72"/>
        <v>0</v>
      </c>
      <c r="R184" s="59">
        <f t="shared" si="73"/>
        <v>0</v>
      </c>
      <c r="S184" s="59">
        <f t="shared" si="74"/>
        <v>0</v>
      </c>
      <c r="T184" s="59">
        <f t="shared" si="75"/>
        <v>0</v>
      </c>
      <c r="U184" s="60">
        <f t="shared" si="76"/>
        <v>0</v>
      </c>
      <c r="V184" s="17">
        <f t="shared" si="77"/>
        <v>0</v>
      </c>
      <c r="W184" s="61">
        <f t="shared" si="78"/>
        <v>0</v>
      </c>
    </row>
    <row r="185" spans="1:23" s="1" customFormat="1" x14ac:dyDescent="0.2">
      <c r="A185" s="30" t="s">
        <v>147</v>
      </c>
      <c r="B185" s="69" t="s">
        <v>148</v>
      </c>
      <c r="C185" s="32">
        <f>C186</f>
        <v>55566332.329999991</v>
      </c>
      <c r="D185" s="32">
        <f>D186</f>
        <v>86939532</v>
      </c>
      <c r="E185" s="32">
        <f>E186</f>
        <v>65530099.289999999</v>
      </c>
      <c r="F185" s="32">
        <f t="shared" si="64"/>
        <v>21409432.710000001</v>
      </c>
      <c r="G185" s="33">
        <f t="shared" si="65"/>
        <v>75.37434097298798</v>
      </c>
      <c r="H185" s="32">
        <f t="shared" si="62"/>
        <v>9963766.9600000083</v>
      </c>
      <c r="I185" s="18">
        <f t="shared" si="63"/>
        <v>17.931302179216573</v>
      </c>
      <c r="J185" s="32">
        <f>J186+J208</f>
        <v>5404139.0300000003</v>
      </c>
      <c r="K185" s="32">
        <f>K186+K208</f>
        <v>3298462.3800000004</v>
      </c>
      <c r="L185" s="32">
        <f>L186+L208</f>
        <v>2664927.38</v>
      </c>
      <c r="M185" s="32">
        <f>K185-L185</f>
        <v>633535.00000000047</v>
      </c>
      <c r="N185" s="33">
        <f t="shared" si="67"/>
        <v>80.793020292079234</v>
      </c>
      <c r="O185" s="32">
        <f t="shared" si="80"/>
        <v>-2739211.6500000004</v>
      </c>
      <c r="P185" s="18">
        <f t="shared" si="81"/>
        <v>-50.687290515543978</v>
      </c>
      <c r="Q185" s="59">
        <f t="shared" si="72"/>
        <v>60970471.359999992</v>
      </c>
      <c r="R185" s="59">
        <f t="shared" si="73"/>
        <v>90237994.379999995</v>
      </c>
      <c r="S185" s="59">
        <f t="shared" si="74"/>
        <v>68195026.670000002</v>
      </c>
      <c r="T185" s="59">
        <f t="shared" si="75"/>
        <v>-22042967.709999993</v>
      </c>
      <c r="U185" s="60">
        <f t="shared" si="76"/>
        <v>75.572409536081722</v>
      </c>
      <c r="V185" s="17">
        <f t="shared" si="77"/>
        <v>7224555.3100000098</v>
      </c>
      <c r="W185" s="61">
        <f t="shared" si="78"/>
        <v>11.849269242716915</v>
      </c>
    </row>
    <row r="186" spans="1:23" s="1" customFormat="1" x14ac:dyDescent="0.2">
      <c r="A186" s="26" t="s">
        <v>109</v>
      </c>
      <c r="B186" s="70" t="s">
        <v>110</v>
      </c>
      <c r="C186" s="17">
        <f>C187+C191+C205+C207</f>
        <v>55566332.329999991</v>
      </c>
      <c r="D186" s="17">
        <f>D187+D191+D205+D207</f>
        <v>86939532</v>
      </c>
      <c r="E186" s="17">
        <f>E187+E191+E205+E207</f>
        <v>65530099.289999999</v>
      </c>
      <c r="F186" s="17">
        <f t="shared" si="64"/>
        <v>21409432.710000001</v>
      </c>
      <c r="G186" s="19">
        <f t="shared" si="65"/>
        <v>75.37434097298798</v>
      </c>
      <c r="H186" s="17">
        <f t="shared" si="62"/>
        <v>9963766.9600000083</v>
      </c>
      <c r="I186" s="18">
        <f t="shared" si="63"/>
        <v>17.931302179216573</v>
      </c>
      <c r="J186" s="17">
        <f>J187+J191</f>
        <v>1142170.33</v>
      </c>
      <c r="K186" s="17">
        <f>K187+K191</f>
        <v>2241175.1100000003</v>
      </c>
      <c r="L186" s="17">
        <f>L187+L191</f>
        <v>1952871.29</v>
      </c>
      <c r="M186" s="17">
        <f t="shared" si="66"/>
        <v>288303.8200000003</v>
      </c>
      <c r="N186" s="19">
        <f t="shared" si="67"/>
        <v>87.136042216710123</v>
      </c>
      <c r="O186" s="17">
        <f t="shared" si="80"/>
        <v>810700.96</v>
      </c>
      <c r="P186" s="18">
        <f t="shared" si="81"/>
        <v>70.978989622327163</v>
      </c>
      <c r="Q186" s="59">
        <f t="shared" si="72"/>
        <v>56708502.659999989</v>
      </c>
      <c r="R186" s="59">
        <f t="shared" si="73"/>
        <v>89180707.109999999</v>
      </c>
      <c r="S186" s="59">
        <f t="shared" si="74"/>
        <v>67482970.579999998</v>
      </c>
      <c r="T186" s="59">
        <f t="shared" si="75"/>
        <v>-21697736.530000001</v>
      </c>
      <c r="U186" s="60">
        <f t="shared" si="76"/>
        <v>75.669920958086905</v>
      </c>
      <c r="V186" s="17">
        <f t="shared" si="77"/>
        <v>10774467.920000009</v>
      </c>
      <c r="W186" s="61">
        <f t="shared" si="78"/>
        <v>18.999739747316411</v>
      </c>
    </row>
    <row r="187" spans="1:23" s="1" customFormat="1" ht="25.5" x14ac:dyDescent="0.2">
      <c r="A187" s="26" t="s">
        <v>111</v>
      </c>
      <c r="B187" s="70" t="s">
        <v>112</v>
      </c>
      <c r="C187" s="17">
        <f>C188+C190</f>
        <v>44851985.329999998</v>
      </c>
      <c r="D187" s="17">
        <f>D188+D190</f>
        <v>71731048</v>
      </c>
      <c r="E187" s="17">
        <f>E188+E190</f>
        <v>53579649.559999995</v>
      </c>
      <c r="F187" s="17">
        <f t="shared" si="64"/>
        <v>18151398.440000005</v>
      </c>
      <c r="G187" s="19">
        <f t="shared" si="65"/>
        <v>74.69519971323993</v>
      </c>
      <c r="H187" s="17">
        <f t="shared" si="62"/>
        <v>8727664.2299999967</v>
      </c>
      <c r="I187" s="18">
        <f t="shared" si="63"/>
        <v>19.458813619477297</v>
      </c>
      <c r="J187" s="17">
        <f>J188+J190</f>
        <v>95310</v>
      </c>
      <c r="K187" s="17">
        <f>K188+K190</f>
        <v>150750</v>
      </c>
      <c r="L187" s="17">
        <f>L188+L190</f>
        <v>138898.5</v>
      </c>
      <c r="M187" s="17">
        <f t="shared" si="66"/>
        <v>11851.5</v>
      </c>
      <c r="N187" s="19">
        <f t="shared" si="67"/>
        <v>92.138308457711432</v>
      </c>
      <c r="O187" s="17">
        <f t="shared" si="80"/>
        <v>43588.5</v>
      </c>
      <c r="P187" s="18">
        <f t="shared" si="81"/>
        <v>45.733396285804218</v>
      </c>
      <c r="Q187" s="59">
        <f t="shared" si="72"/>
        <v>44947295.329999998</v>
      </c>
      <c r="R187" s="59">
        <f t="shared" si="73"/>
        <v>71881798</v>
      </c>
      <c r="S187" s="59">
        <f t="shared" si="74"/>
        <v>53718548.059999995</v>
      </c>
      <c r="T187" s="59">
        <f t="shared" si="75"/>
        <v>-18163249.940000005</v>
      </c>
      <c r="U187" s="60">
        <f t="shared" si="76"/>
        <v>74.73178127792518</v>
      </c>
      <c r="V187" s="17">
        <f t="shared" si="77"/>
        <v>8771252.7299999967</v>
      </c>
      <c r="W187" s="61">
        <f t="shared" si="78"/>
        <v>19.51452843959143</v>
      </c>
    </row>
    <row r="188" spans="1:23" s="1" customFormat="1" x14ac:dyDescent="0.2">
      <c r="A188" s="26" t="s">
        <v>113</v>
      </c>
      <c r="B188" s="70" t="s">
        <v>114</v>
      </c>
      <c r="C188" s="17">
        <f>C189</f>
        <v>36668758.68</v>
      </c>
      <c r="D188" s="17">
        <f>D189</f>
        <v>58687697</v>
      </c>
      <c r="E188" s="17">
        <f>E189</f>
        <v>43840682.739999995</v>
      </c>
      <c r="F188" s="17">
        <f t="shared" si="64"/>
        <v>14847014.260000005</v>
      </c>
      <c r="G188" s="19">
        <f t="shared" si="65"/>
        <v>74.701658066425736</v>
      </c>
      <c r="H188" s="17">
        <f t="shared" si="62"/>
        <v>7171924.0599999949</v>
      </c>
      <c r="I188" s="18">
        <f t="shared" si="63"/>
        <v>19.558676972372481</v>
      </c>
      <c r="J188" s="17">
        <f>J189</f>
        <v>78123</v>
      </c>
      <c r="K188" s="17">
        <f>K189</f>
        <v>123565</v>
      </c>
      <c r="L188" s="17">
        <f>L189</f>
        <v>117130.49</v>
      </c>
      <c r="M188" s="17">
        <f t="shared" si="66"/>
        <v>6434.5099999999948</v>
      </c>
      <c r="N188" s="19">
        <f t="shared" si="67"/>
        <v>94.792611176303978</v>
      </c>
      <c r="O188" s="17">
        <f t="shared" si="80"/>
        <v>39007.490000000005</v>
      </c>
      <c r="P188" s="18">
        <f t="shared" si="81"/>
        <v>49.930865430155023</v>
      </c>
      <c r="Q188" s="59">
        <f t="shared" si="72"/>
        <v>36746881.68</v>
      </c>
      <c r="R188" s="59">
        <f t="shared" si="73"/>
        <v>58811262</v>
      </c>
      <c r="S188" s="59">
        <f t="shared" si="74"/>
        <v>43957813.229999997</v>
      </c>
      <c r="T188" s="59">
        <f t="shared" si="75"/>
        <v>-14853448.770000003</v>
      </c>
      <c r="U188" s="60">
        <f t="shared" si="76"/>
        <v>74.743870026118458</v>
      </c>
      <c r="V188" s="17">
        <f t="shared" si="77"/>
        <v>7210931.549999997</v>
      </c>
      <c r="W188" s="61">
        <f t="shared" si="78"/>
        <v>19.623247525584304</v>
      </c>
    </row>
    <row r="189" spans="1:23" s="1" customFormat="1" x14ac:dyDescent="0.2">
      <c r="A189" s="26" t="s">
        <v>115</v>
      </c>
      <c r="B189" s="70" t="s">
        <v>116</v>
      </c>
      <c r="C189" s="17">
        <f t="shared" ref="C189:E190" si="82">C217+C242+C268+C290+C308+C326+C341</f>
        <v>36668758.68</v>
      </c>
      <c r="D189" s="17">
        <f t="shared" si="82"/>
        <v>58687697</v>
      </c>
      <c r="E189" s="17">
        <f t="shared" si="82"/>
        <v>43840682.739999995</v>
      </c>
      <c r="F189" s="17">
        <f t="shared" si="64"/>
        <v>14847014.260000005</v>
      </c>
      <c r="G189" s="19">
        <f t="shared" si="65"/>
        <v>74.701658066425736</v>
      </c>
      <c r="H189" s="17">
        <f t="shared" si="62"/>
        <v>7171924.0599999949</v>
      </c>
      <c r="I189" s="18">
        <f t="shared" si="63"/>
        <v>19.558676972372481</v>
      </c>
      <c r="J189" s="17">
        <f t="shared" ref="J189:L190" si="83">J308</f>
        <v>78123</v>
      </c>
      <c r="K189" s="17">
        <f t="shared" si="83"/>
        <v>123565</v>
      </c>
      <c r="L189" s="17">
        <f t="shared" si="83"/>
        <v>117130.49</v>
      </c>
      <c r="M189" s="17">
        <f t="shared" si="66"/>
        <v>6434.5099999999948</v>
      </c>
      <c r="N189" s="19">
        <f t="shared" si="67"/>
        <v>94.792611176303978</v>
      </c>
      <c r="O189" s="17">
        <f t="shared" si="80"/>
        <v>39007.490000000005</v>
      </c>
      <c r="P189" s="18">
        <f t="shared" si="81"/>
        <v>49.930865430155023</v>
      </c>
      <c r="Q189" s="59">
        <f t="shared" si="72"/>
        <v>36746881.68</v>
      </c>
      <c r="R189" s="59">
        <f t="shared" si="73"/>
        <v>58811262</v>
      </c>
      <c r="S189" s="59">
        <f t="shared" si="74"/>
        <v>43957813.229999997</v>
      </c>
      <c r="T189" s="59">
        <f t="shared" si="75"/>
        <v>-14853448.770000003</v>
      </c>
      <c r="U189" s="60">
        <f t="shared" si="76"/>
        <v>74.743870026118458</v>
      </c>
      <c r="V189" s="17">
        <f t="shared" si="77"/>
        <v>7210931.549999997</v>
      </c>
      <c r="W189" s="61">
        <f t="shared" si="78"/>
        <v>19.623247525584304</v>
      </c>
    </row>
    <row r="190" spans="1:23" s="1" customFormat="1" x14ac:dyDescent="0.2">
      <c r="A190" s="26" t="s">
        <v>117</v>
      </c>
      <c r="B190" s="70" t="s">
        <v>118</v>
      </c>
      <c r="C190" s="17">
        <f t="shared" si="82"/>
        <v>8183226.6500000004</v>
      </c>
      <c r="D190" s="17">
        <f t="shared" si="82"/>
        <v>13043351</v>
      </c>
      <c r="E190" s="17">
        <f t="shared" si="82"/>
        <v>9738966.8199999984</v>
      </c>
      <c r="F190" s="17">
        <f t="shared" si="64"/>
        <v>3304384.1800000016</v>
      </c>
      <c r="G190" s="19">
        <f t="shared" si="65"/>
        <v>74.666140779313523</v>
      </c>
      <c r="H190" s="17">
        <f t="shared" si="62"/>
        <v>1555740.1699999981</v>
      </c>
      <c r="I190" s="18">
        <f t="shared" si="63"/>
        <v>19.011329351362875</v>
      </c>
      <c r="J190" s="17">
        <f t="shared" si="83"/>
        <v>17187</v>
      </c>
      <c r="K190" s="17">
        <f t="shared" si="83"/>
        <v>27185</v>
      </c>
      <c r="L190" s="17">
        <f t="shared" si="83"/>
        <v>21768.01</v>
      </c>
      <c r="M190" s="17">
        <f t="shared" si="66"/>
        <v>5416.9900000000016</v>
      </c>
      <c r="N190" s="19">
        <f t="shared" si="67"/>
        <v>80.073606768438481</v>
      </c>
      <c r="O190" s="17">
        <f t="shared" si="80"/>
        <v>4581.0099999999984</v>
      </c>
      <c r="P190" s="18">
        <f t="shared" si="81"/>
        <v>26.653924477802974</v>
      </c>
      <c r="Q190" s="59">
        <f t="shared" si="72"/>
        <v>8200413.6500000004</v>
      </c>
      <c r="R190" s="59">
        <f t="shared" si="73"/>
        <v>13070536</v>
      </c>
      <c r="S190" s="59">
        <f t="shared" si="74"/>
        <v>9760734.8299999982</v>
      </c>
      <c r="T190" s="59">
        <f t="shared" si="75"/>
        <v>-3309801.1700000018</v>
      </c>
      <c r="U190" s="60">
        <f t="shared" si="76"/>
        <v>74.67738759910074</v>
      </c>
      <c r="V190" s="17">
        <f t="shared" si="77"/>
        <v>1560321.1799999978</v>
      </c>
      <c r="W190" s="61">
        <f t="shared" si="78"/>
        <v>19.02734723631896</v>
      </c>
    </row>
    <row r="191" spans="1:23" s="1" customFormat="1" x14ac:dyDescent="0.2">
      <c r="A191" s="26" t="s">
        <v>119</v>
      </c>
      <c r="B191" s="70" t="s">
        <v>120</v>
      </c>
      <c r="C191" s="17">
        <f>C192+C193+C194+C195+C196+C197+C203</f>
        <v>10682937.77</v>
      </c>
      <c r="D191" s="17">
        <f>D192+D193+D194+D195+D196+D197+D203</f>
        <v>15158739</v>
      </c>
      <c r="E191" s="17">
        <f>E192+E193+E194+E195+E196+E197+E203</f>
        <v>11913712.77</v>
      </c>
      <c r="F191" s="17">
        <f t="shared" si="64"/>
        <v>3245026.2300000004</v>
      </c>
      <c r="G191" s="19">
        <f t="shared" si="65"/>
        <v>78.593033167204737</v>
      </c>
      <c r="H191" s="17">
        <f t="shared" si="62"/>
        <v>1230775</v>
      </c>
      <c r="I191" s="18">
        <f t="shared" si="63"/>
        <v>11.520941397377428</v>
      </c>
      <c r="J191" s="17">
        <f>J192+J193+J194+J195+J197</f>
        <v>1046860.33</v>
      </c>
      <c r="K191" s="17">
        <f>K192+K193+K194+K195+K197</f>
        <v>2090425.11</v>
      </c>
      <c r="L191" s="17">
        <f>L192+L193+L194+L195+L197</f>
        <v>1813972.79</v>
      </c>
      <c r="M191" s="17">
        <f t="shared" si="66"/>
        <v>276452.32000000007</v>
      </c>
      <c r="N191" s="19">
        <f t="shared" si="67"/>
        <v>86.775306195972732</v>
      </c>
      <c r="O191" s="17">
        <f t="shared" si="80"/>
        <v>767112.46000000008</v>
      </c>
      <c r="P191" s="18">
        <f t="shared" si="81"/>
        <v>73.27744093617531</v>
      </c>
      <c r="Q191" s="59">
        <f t="shared" si="72"/>
        <v>11729798.1</v>
      </c>
      <c r="R191" s="59">
        <f t="shared" si="73"/>
        <v>17249164.109999999</v>
      </c>
      <c r="S191" s="59">
        <f t="shared" si="74"/>
        <v>13727685.559999999</v>
      </c>
      <c r="T191" s="59">
        <f t="shared" si="75"/>
        <v>-3521478.5500000007</v>
      </c>
      <c r="U191" s="60">
        <f t="shared" si="76"/>
        <v>79.584642319227143</v>
      </c>
      <c r="V191" s="17">
        <f t="shared" si="77"/>
        <v>1997887.459999999</v>
      </c>
      <c r="W191" s="61">
        <f t="shared" si="78"/>
        <v>17.032581831054699</v>
      </c>
    </row>
    <row r="192" spans="1:23" s="1" customFormat="1" ht="25.5" x14ac:dyDescent="0.2">
      <c r="A192" s="26" t="s">
        <v>121</v>
      </c>
      <c r="B192" s="70" t="s">
        <v>122</v>
      </c>
      <c r="C192" s="17">
        <f>C220+C245+C271+C293+C311+C329+C344+C353</f>
        <v>1633255.0099999998</v>
      </c>
      <c r="D192" s="17">
        <f>D220+D245+D271+D293+D311+D329+D344+D353</f>
        <v>1699053</v>
      </c>
      <c r="E192" s="17">
        <f>E220+E245+E271+E293+E311+E329+E344+E353</f>
        <v>1639801.7100000002</v>
      </c>
      <c r="F192" s="17">
        <f t="shared" si="64"/>
        <v>59251.289999999804</v>
      </c>
      <c r="G192" s="19">
        <f t="shared" si="65"/>
        <v>96.51268736172446</v>
      </c>
      <c r="H192" s="17">
        <f t="shared" si="62"/>
        <v>6546.7000000004191</v>
      </c>
      <c r="I192" s="18">
        <f t="shared" si="63"/>
        <v>0.40083758873639397</v>
      </c>
      <c r="J192" s="17">
        <f>J220+J245+J271+J293+J311</f>
        <v>98490.9</v>
      </c>
      <c r="K192" s="17">
        <f>K220+K245+K271+K293+K311</f>
        <v>563110.54</v>
      </c>
      <c r="L192" s="17">
        <f>L220+L245+L271+L293+L311</f>
        <v>555197.1</v>
      </c>
      <c r="M192" s="17">
        <f t="shared" si="66"/>
        <v>7913.4400000000605</v>
      </c>
      <c r="N192" s="19">
        <f t="shared" si="67"/>
        <v>98.59469155025937</v>
      </c>
      <c r="O192" s="17">
        <f t="shared" si="80"/>
        <v>456706.19999999995</v>
      </c>
      <c r="P192" s="18">
        <f t="shared" si="81"/>
        <v>463.7039564061248</v>
      </c>
      <c r="Q192" s="59">
        <f t="shared" si="72"/>
        <v>1731745.9099999997</v>
      </c>
      <c r="R192" s="59">
        <f t="shared" si="73"/>
        <v>2262163.54</v>
      </c>
      <c r="S192" s="59">
        <f t="shared" si="74"/>
        <v>2194998.81</v>
      </c>
      <c r="T192" s="59">
        <f t="shared" si="75"/>
        <v>-67164.729999999981</v>
      </c>
      <c r="U192" s="60">
        <f t="shared" si="76"/>
        <v>97.030951617229235</v>
      </c>
      <c r="V192" s="17">
        <f t="shared" si="77"/>
        <v>463252.90000000037</v>
      </c>
      <c r="W192" s="61">
        <f t="shared" si="78"/>
        <v>26.750627636822344</v>
      </c>
    </row>
    <row r="193" spans="1:23" s="1" customFormat="1" ht="25.5" x14ac:dyDescent="0.2">
      <c r="A193" s="26" t="s">
        <v>149</v>
      </c>
      <c r="B193" s="70" t="s">
        <v>150</v>
      </c>
      <c r="C193" s="17">
        <f t="shared" ref="C193:E194" si="84">C221+C246+C272</f>
        <v>36435.230000000003</v>
      </c>
      <c r="D193" s="17">
        <f t="shared" si="84"/>
        <v>88634</v>
      </c>
      <c r="E193" s="17">
        <f t="shared" si="84"/>
        <v>79446.67</v>
      </c>
      <c r="F193" s="17">
        <f t="shared" si="64"/>
        <v>9187.3300000000017</v>
      </c>
      <c r="G193" s="19">
        <f t="shared" si="65"/>
        <v>89.634530766974294</v>
      </c>
      <c r="H193" s="17">
        <f t="shared" si="62"/>
        <v>43011.439999999995</v>
      </c>
      <c r="I193" s="18">
        <f t="shared" si="63"/>
        <v>118.04904209469788</v>
      </c>
      <c r="J193" s="17">
        <f t="shared" ref="J193:L194" si="85">J221+J246</f>
        <v>2480</v>
      </c>
      <c r="K193" s="17">
        <f t="shared" si="85"/>
        <v>1389.8</v>
      </c>
      <c r="L193" s="17">
        <f t="shared" si="85"/>
        <v>1389.8</v>
      </c>
      <c r="M193" s="17">
        <f t="shared" si="66"/>
        <v>0</v>
      </c>
      <c r="N193" s="19">
        <f t="shared" si="67"/>
        <v>100</v>
      </c>
      <c r="O193" s="17">
        <f t="shared" si="80"/>
        <v>-1090.2</v>
      </c>
      <c r="P193" s="18">
        <f t="shared" si="81"/>
        <v>-43.95967741935484</v>
      </c>
      <c r="Q193" s="59">
        <f t="shared" si="72"/>
        <v>38915.230000000003</v>
      </c>
      <c r="R193" s="59">
        <f t="shared" si="73"/>
        <v>90023.8</v>
      </c>
      <c r="S193" s="59">
        <f t="shared" si="74"/>
        <v>80836.47</v>
      </c>
      <c r="T193" s="59">
        <f t="shared" si="75"/>
        <v>-9187.3300000000017</v>
      </c>
      <c r="U193" s="60">
        <f t="shared" si="76"/>
        <v>89.794554328966342</v>
      </c>
      <c r="V193" s="17">
        <f t="shared" si="77"/>
        <v>41921.24</v>
      </c>
      <c r="W193" s="61">
        <f t="shared" si="78"/>
        <v>107.7245078597762</v>
      </c>
    </row>
    <row r="194" spans="1:23" s="1" customFormat="1" x14ac:dyDescent="0.2">
      <c r="A194" s="26" t="s">
        <v>151</v>
      </c>
      <c r="B194" s="70" t="s">
        <v>152</v>
      </c>
      <c r="C194" s="17">
        <f t="shared" si="84"/>
        <v>2014389.09</v>
      </c>
      <c r="D194" s="17">
        <f t="shared" si="84"/>
        <v>3211600</v>
      </c>
      <c r="E194" s="17">
        <f t="shared" si="84"/>
        <v>2672797.12</v>
      </c>
      <c r="F194" s="17">
        <f t="shared" si="64"/>
        <v>538802.87999999989</v>
      </c>
      <c r="G194" s="19">
        <f t="shared" si="65"/>
        <v>83.223225806451623</v>
      </c>
      <c r="H194" s="17">
        <f t="shared" si="62"/>
        <v>658408.03</v>
      </c>
      <c r="I194" s="18">
        <f t="shared" si="63"/>
        <v>32.685246026625379</v>
      </c>
      <c r="J194" s="17">
        <f t="shared" si="85"/>
        <v>945289.42999999993</v>
      </c>
      <c r="K194" s="17">
        <f t="shared" si="85"/>
        <v>1517960.77</v>
      </c>
      <c r="L194" s="17">
        <f t="shared" si="85"/>
        <v>1250537.3900000001</v>
      </c>
      <c r="M194" s="17">
        <f t="shared" si="66"/>
        <v>267423.37999999989</v>
      </c>
      <c r="N194" s="19">
        <f t="shared" si="67"/>
        <v>82.382721260971721</v>
      </c>
      <c r="O194" s="17">
        <f t="shared" si="80"/>
        <v>305247.9600000002</v>
      </c>
      <c r="P194" s="18">
        <f t="shared" si="81"/>
        <v>32.291481350849352</v>
      </c>
      <c r="Q194" s="59">
        <f t="shared" si="72"/>
        <v>2959678.52</v>
      </c>
      <c r="R194" s="59">
        <f t="shared" si="73"/>
        <v>4729560.7699999996</v>
      </c>
      <c r="S194" s="59">
        <f t="shared" si="74"/>
        <v>3923334.5100000002</v>
      </c>
      <c r="T194" s="59">
        <f t="shared" si="75"/>
        <v>-806226.25999999931</v>
      </c>
      <c r="U194" s="60">
        <f t="shared" si="76"/>
        <v>82.953464408070204</v>
      </c>
      <c r="V194" s="17">
        <f t="shared" si="77"/>
        <v>963655.99000000022</v>
      </c>
      <c r="W194" s="61">
        <f t="shared" si="78"/>
        <v>32.559481831830851</v>
      </c>
    </row>
    <row r="195" spans="1:23" s="1" customFormat="1" x14ac:dyDescent="0.2">
      <c r="A195" s="26" t="s">
        <v>123</v>
      </c>
      <c r="B195" s="70" t="s">
        <v>124</v>
      </c>
      <c r="C195" s="17">
        <f t="shared" ref="C195:E196" si="86">C223+C248+C274+C294+C312+C330+C345</f>
        <v>1985219.6200000003</v>
      </c>
      <c r="D195" s="17">
        <f t="shared" si="86"/>
        <v>2057323</v>
      </c>
      <c r="E195" s="17">
        <f t="shared" si="86"/>
        <v>1957442.88</v>
      </c>
      <c r="F195" s="17">
        <f t="shared" si="64"/>
        <v>99880.120000000112</v>
      </c>
      <c r="G195" s="19">
        <f t="shared" si="65"/>
        <v>95.145141526148294</v>
      </c>
      <c r="H195" s="17">
        <f t="shared" si="62"/>
        <v>-27776.740000000456</v>
      </c>
      <c r="I195" s="18">
        <f t="shared" si="63"/>
        <v>-1.3991771852426211</v>
      </c>
      <c r="J195" s="17">
        <f>J312</f>
        <v>600</v>
      </c>
      <c r="K195" s="17">
        <f>K312</f>
        <v>7614</v>
      </c>
      <c r="L195" s="17">
        <f>L312</f>
        <v>6504.83</v>
      </c>
      <c r="M195" s="17">
        <f t="shared" si="66"/>
        <v>1109.17</v>
      </c>
      <c r="N195" s="19">
        <f t="shared" si="67"/>
        <v>85.432492776464414</v>
      </c>
      <c r="O195" s="17">
        <f t="shared" si="80"/>
        <v>5904.83</v>
      </c>
      <c r="P195" s="18">
        <f t="shared" si="81"/>
        <v>984.13833333333332</v>
      </c>
      <c r="Q195" s="59">
        <f t="shared" si="72"/>
        <v>1985819.6200000003</v>
      </c>
      <c r="R195" s="59">
        <f t="shared" si="73"/>
        <v>2064937</v>
      </c>
      <c r="S195" s="59">
        <f t="shared" si="74"/>
        <v>1963947.71</v>
      </c>
      <c r="T195" s="59">
        <f t="shared" si="75"/>
        <v>-100989.29000000004</v>
      </c>
      <c r="U195" s="60">
        <f t="shared" si="76"/>
        <v>95.109328274906204</v>
      </c>
      <c r="V195" s="17">
        <f t="shared" si="77"/>
        <v>-21871.910000000382</v>
      </c>
      <c r="W195" s="61">
        <f t="shared" si="78"/>
        <v>-1.1014046683656176</v>
      </c>
    </row>
    <row r="196" spans="1:23" s="1" customFormat="1" x14ac:dyDescent="0.2">
      <c r="A196" s="26" t="s">
        <v>125</v>
      </c>
      <c r="B196" s="70" t="s">
        <v>126</v>
      </c>
      <c r="C196" s="17">
        <f t="shared" si="86"/>
        <v>144173.9</v>
      </c>
      <c r="D196" s="17">
        <f t="shared" si="86"/>
        <v>175554</v>
      </c>
      <c r="E196" s="17">
        <f t="shared" si="86"/>
        <v>152069.54</v>
      </c>
      <c r="F196" s="17">
        <f t="shared" si="64"/>
        <v>23484.459999999992</v>
      </c>
      <c r="G196" s="19">
        <f t="shared" si="65"/>
        <v>86.622657415951792</v>
      </c>
      <c r="H196" s="17">
        <f t="shared" si="62"/>
        <v>7895.640000000014</v>
      </c>
      <c r="I196" s="18">
        <f t="shared" si="63"/>
        <v>5.4764697355069245</v>
      </c>
      <c r="J196" s="17">
        <v>0</v>
      </c>
      <c r="K196" s="17">
        <v>0</v>
      </c>
      <c r="L196" s="17">
        <v>0</v>
      </c>
      <c r="M196" s="17">
        <f t="shared" si="66"/>
        <v>0</v>
      </c>
      <c r="N196" s="19">
        <f t="shared" si="67"/>
        <v>0</v>
      </c>
      <c r="O196" s="17">
        <f t="shared" si="80"/>
        <v>0</v>
      </c>
      <c r="P196" s="18">
        <f t="shared" si="81"/>
        <v>0</v>
      </c>
      <c r="Q196" s="59">
        <f t="shared" si="72"/>
        <v>144173.9</v>
      </c>
      <c r="R196" s="59">
        <f t="shared" si="73"/>
        <v>175554</v>
      </c>
      <c r="S196" s="59">
        <f t="shared" si="74"/>
        <v>152069.54</v>
      </c>
      <c r="T196" s="59">
        <f t="shared" si="75"/>
        <v>-23484.459999999992</v>
      </c>
      <c r="U196" s="60">
        <f t="shared" si="76"/>
        <v>86.622657415951792</v>
      </c>
      <c r="V196" s="17">
        <f t="shared" si="77"/>
        <v>7895.640000000014</v>
      </c>
      <c r="W196" s="61">
        <f t="shared" si="78"/>
        <v>5.4764697355069245</v>
      </c>
    </row>
    <row r="197" spans="1:23" s="1" customFormat="1" ht="25.5" x14ac:dyDescent="0.2">
      <c r="A197" s="26" t="s">
        <v>127</v>
      </c>
      <c r="B197" s="70" t="s">
        <v>128</v>
      </c>
      <c r="C197" s="17">
        <f>C198+C199+C200+C201+C202</f>
        <v>4740432.42</v>
      </c>
      <c r="D197" s="17">
        <f>D198+D199+D200+D201+D202</f>
        <v>7756043</v>
      </c>
      <c r="E197" s="17">
        <f>E198+E199+E200+E201+E202</f>
        <v>5252193.8499999996</v>
      </c>
      <c r="F197" s="17">
        <f t="shared" si="64"/>
        <v>2503849.1500000004</v>
      </c>
      <c r="G197" s="19">
        <f t="shared" si="65"/>
        <v>67.717441097219293</v>
      </c>
      <c r="H197" s="17">
        <f t="shared" si="62"/>
        <v>511761.4299999997</v>
      </c>
      <c r="I197" s="18">
        <f t="shared" si="63"/>
        <v>10.795669775627758</v>
      </c>
      <c r="J197" s="17">
        <f>J199</f>
        <v>0</v>
      </c>
      <c r="K197" s="17">
        <f>K199</f>
        <v>350</v>
      </c>
      <c r="L197" s="17">
        <f>L199</f>
        <v>343.67</v>
      </c>
      <c r="M197" s="17">
        <f t="shared" si="66"/>
        <v>6.3299999999999841</v>
      </c>
      <c r="N197" s="19">
        <f t="shared" si="67"/>
        <v>98.191428571428574</v>
      </c>
      <c r="O197" s="17">
        <f t="shared" si="80"/>
        <v>343.67</v>
      </c>
      <c r="P197" s="18">
        <f t="shared" si="81"/>
        <v>0</v>
      </c>
      <c r="Q197" s="59">
        <f t="shared" si="72"/>
        <v>4740432.42</v>
      </c>
      <c r="R197" s="59">
        <f t="shared" si="73"/>
        <v>7756393</v>
      </c>
      <c r="S197" s="59">
        <f t="shared" si="74"/>
        <v>5252537.5199999996</v>
      </c>
      <c r="T197" s="59">
        <f t="shared" si="75"/>
        <v>-2503855.4800000004</v>
      </c>
      <c r="U197" s="60">
        <f t="shared" si="76"/>
        <v>67.718816207482007</v>
      </c>
      <c r="V197" s="17">
        <f t="shared" si="77"/>
        <v>512105.09999999963</v>
      </c>
      <c r="W197" s="61">
        <f t="shared" si="78"/>
        <v>10.802919536188639</v>
      </c>
    </row>
    <row r="198" spans="1:23" s="1" customFormat="1" x14ac:dyDescent="0.2">
      <c r="A198" s="26" t="s">
        <v>129</v>
      </c>
      <c r="B198" s="70" t="s">
        <v>130</v>
      </c>
      <c r="C198" s="17">
        <f t="shared" ref="C198:E200" si="87">C226+C251+C277+C297+C315</f>
        <v>1962784.7000000002</v>
      </c>
      <c r="D198" s="17">
        <f t="shared" si="87"/>
        <v>3030588</v>
      </c>
      <c r="E198" s="17">
        <f t="shared" si="87"/>
        <v>1817421.7799999998</v>
      </c>
      <c r="F198" s="17">
        <f t="shared" si="64"/>
        <v>1213166.2200000002</v>
      </c>
      <c r="G198" s="19">
        <f t="shared" si="65"/>
        <v>59.9692792289813</v>
      </c>
      <c r="H198" s="17">
        <f t="shared" ref="H198:H261" si="88">E198-C198</f>
        <v>-145362.92000000039</v>
      </c>
      <c r="I198" s="18">
        <f t="shared" ref="I198:I261" si="89">IF(C198=0,0,E198/C198*100-100)</f>
        <v>-7.4059533885708646</v>
      </c>
      <c r="J198" s="17">
        <v>0</v>
      </c>
      <c r="K198" s="17">
        <v>0</v>
      </c>
      <c r="L198" s="17">
        <v>0</v>
      </c>
      <c r="M198" s="17">
        <f t="shared" si="66"/>
        <v>0</v>
      </c>
      <c r="N198" s="19">
        <f t="shared" si="67"/>
        <v>0</v>
      </c>
      <c r="O198" s="17">
        <f t="shared" si="80"/>
        <v>0</v>
      </c>
      <c r="P198" s="18">
        <f t="shared" si="81"/>
        <v>0</v>
      </c>
      <c r="Q198" s="59">
        <f t="shared" si="72"/>
        <v>1962784.7000000002</v>
      </c>
      <c r="R198" s="59">
        <f t="shared" si="73"/>
        <v>3030588</v>
      </c>
      <c r="S198" s="59">
        <f t="shared" si="74"/>
        <v>1817421.7799999998</v>
      </c>
      <c r="T198" s="59">
        <f t="shared" si="75"/>
        <v>-1213166.2200000002</v>
      </c>
      <c r="U198" s="60">
        <f t="shared" si="76"/>
        <v>59.9692792289813</v>
      </c>
      <c r="V198" s="17">
        <f t="shared" si="77"/>
        <v>-145362.92000000039</v>
      </c>
      <c r="W198" s="61">
        <f t="shared" si="78"/>
        <v>-7.4059533885708646</v>
      </c>
    </row>
    <row r="199" spans="1:23" s="1" customFormat="1" ht="25.5" x14ac:dyDescent="0.2">
      <c r="A199" s="26" t="s">
        <v>131</v>
      </c>
      <c r="B199" s="70" t="s">
        <v>132</v>
      </c>
      <c r="C199" s="17">
        <f t="shared" si="87"/>
        <v>159447.61000000002</v>
      </c>
      <c r="D199" s="17">
        <f t="shared" si="87"/>
        <v>294033</v>
      </c>
      <c r="E199" s="17">
        <f t="shared" si="87"/>
        <v>230081.33000000002</v>
      </c>
      <c r="F199" s="17">
        <f t="shared" si="64"/>
        <v>63951.669999999984</v>
      </c>
      <c r="G199" s="19">
        <f t="shared" si="65"/>
        <v>78.250172599674201</v>
      </c>
      <c r="H199" s="17">
        <f t="shared" si="88"/>
        <v>70633.72</v>
      </c>
      <c r="I199" s="18">
        <f t="shared" si="89"/>
        <v>44.299014579146103</v>
      </c>
      <c r="J199" s="17">
        <f>J316</f>
        <v>0</v>
      </c>
      <c r="K199" s="17">
        <f>K316</f>
        <v>350</v>
      </c>
      <c r="L199" s="17">
        <f>L316</f>
        <v>343.67</v>
      </c>
      <c r="M199" s="17">
        <f t="shared" si="66"/>
        <v>6.3299999999999841</v>
      </c>
      <c r="N199" s="19">
        <f t="shared" si="67"/>
        <v>98.191428571428574</v>
      </c>
      <c r="O199" s="17">
        <f t="shared" si="80"/>
        <v>343.67</v>
      </c>
      <c r="P199" s="18">
        <f t="shared" si="81"/>
        <v>0</v>
      </c>
      <c r="Q199" s="59">
        <f t="shared" si="72"/>
        <v>159447.61000000002</v>
      </c>
      <c r="R199" s="59">
        <f t="shared" si="73"/>
        <v>294383</v>
      </c>
      <c r="S199" s="59">
        <f t="shared" si="74"/>
        <v>230425.00000000003</v>
      </c>
      <c r="T199" s="59">
        <f t="shared" si="75"/>
        <v>-63957.999999999971</v>
      </c>
      <c r="U199" s="60">
        <f t="shared" si="76"/>
        <v>78.273881304287286</v>
      </c>
      <c r="V199" s="17">
        <f t="shared" si="77"/>
        <v>70977.390000000014</v>
      </c>
      <c r="W199" s="61">
        <f t="shared" si="78"/>
        <v>44.514552460209359</v>
      </c>
    </row>
    <row r="200" spans="1:23" s="1" customFormat="1" x14ac:dyDescent="0.2">
      <c r="A200" s="26" t="s">
        <v>133</v>
      </c>
      <c r="B200" s="70" t="s">
        <v>134</v>
      </c>
      <c r="C200" s="17">
        <f t="shared" si="87"/>
        <v>964536.32000000007</v>
      </c>
      <c r="D200" s="17">
        <f t="shared" si="87"/>
        <v>1876750</v>
      </c>
      <c r="E200" s="17">
        <f t="shared" si="87"/>
        <v>850727.68</v>
      </c>
      <c r="F200" s="17">
        <f t="shared" si="64"/>
        <v>1026022.32</v>
      </c>
      <c r="G200" s="19">
        <f t="shared" si="65"/>
        <v>45.329835087251901</v>
      </c>
      <c r="H200" s="17">
        <f t="shared" si="88"/>
        <v>-113808.64000000001</v>
      </c>
      <c r="I200" s="18">
        <f t="shared" si="89"/>
        <v>-11.799310989139329</v>
      </c>
      <c r="J200" s="17">
        <v>0</v>
      </c>
      <c r="K200" s="17">
        <v>0</v>
      </c>
      <c r="L200" s="17">
        <v>0</v>
      </c>
      <c r="M200" s="17">
        <f t="shared" si="66"/>
        <v>0</v>
      </c>
      <c r="N200" s="19">
        <f t="shared" si="67"/>
        <v>0</v>
      </c>
      <c r="O200" s="17">
        <f t="shared" si="80"/>
        <v>0</v>
      </c>
      <c r="P200" s="18">
        <f t="shared" si="81"/>
        <v>0</v>
      </c>
      <c r="Q200" s="59">
        <f t="shared" si="72"/>
        <v>964536.32000000007</v>
      </c>
      <c r="R200" s="59">
        <f t="shared" si="73"/>
        <v>1876750</v>
      </c>
      <c r="S200" s="59">
        <f t="shared" si="74"/>
        <v>850727.68</v>
      </c>
      <c r="T200" s="59">
        <f t="shared" si="75"/>
        <v>-1026022.32</v>
      </c>
      <c r="U200" s="60">
        <f t="shared" si="76"/>
        <v>45.329835087251901</v>
      </c>
      <c r="V200" s="17">
        <f t="shared" si="77"/>
        <v>-113808.64000000001</v>
      </c>
      <c r="W200" s="61">
        <f t="shared" si="78"/>
        <v>-11.799310989139329</v>
      </c>
    </row>
    <row r="201" spans="1:23" s="1" customFormat="1" x14ac:dyDescent="0.2">
      <c r="A201" s="26" t="s">
        <v>135</v>
      </c>
      <c r="B201" s="70" t="s">
        <v>136</v>
      </c>
      <c r="C201" s="17">
        <f>C229+C254</f>
        <v>1533553.79</v>
      </c>
      <c r="D201" s="17">
        <f>D229+D254</f>
        <v>2240222</v>
      </c>
      <c r="E201" s="17">
        <f>E229+E254</f>
        <v>2063582.46</v>
      </c>
      <c r="F201" s="17">
        <f t="shared" si="64"/>
        <v>176639.54000000004</v>
      </c>
      <c r="G201" s="19">
        <f t="shared" si="65"/>
        <v>92.11508770112961</v>
      </c>
      <c r="H201" s="17">
        <f t="shared" si="88"/>
        <v>530028.66999999993</v>
      </c>
      <c r="I201" s="18">
        <f t="shared" si="89"/>
        <v>34.562117967834695</v>
      </c>
      <c r="J201" s="17">
        <v>0</v>
      </c>
      <c r="K201" s="17">
        <v>0</v>
      </c>
      <c r="L201" s="17">
        <v>0</v>
      </c>
      <c r="M201" s="17">
        <f t="shared" si="66"/>
        <v>0</v>
      </c>
      <c r="N201" s="19">
        <f t="shared" si="67"/>
        <v>0</v>
      </c>
      <c r="O201" s="17">
        <f t="shared" si="80"/>
        <v>0</v>
      </c>
      <c r="P201" s="18">
        <f t="shared" si="81"/>
        <v>0</v>
      </c>
      <c r="Q201" s="59">
        <f t="shared" si="72"/>
        <v>1533553.79</v>
      </c>
      <c r="R201" s="59">
        <f t="shared" si="73"/>
        <v>2240222</v>
      </c>
      <c r="S201" s="59">
        <f t="shared" si="74"/>
        <v>2063582.46</v>
      </c>
      <c r="T201" s="59">
        <f t="shared" si="75"/>
        <v>-176639.54000000004</v>
      </c>
      <c r="U201" s="60">
        <f t="shared" si="76"/>
        <v>92.11508770112961</v>
      </c>
      <c r="V201" s="17">
        <f t="shared" si="77"/>
        <v>530028.66999999993</v>
      </c>
      <c r="W201" s="61">
        <f t="shared" si="78"/>
        <v>34.562117967834695</v>
      </c>
    </row>
    <row r="202" spans="1:23" s="1" customFormat="1" ht="25.5" x14ac:dyDescent="0.2">
      <c r="A202" s="26" t="s">
        <v>153</v>
      </c>
      <c r="B202" s="70" t="s">
        <v>154</v>
      </c>
      <c r="C202" s="17">
        <f>C255</f>
        <v>120110</v>
      </c>
      <c r="D202" s="17">
        <f>D255</f>
        <v>314450</v>
      </c>
      <c r="E202" s="17">
        <f>E255</f>
        <v>290380.59999999998</v>
      </c>
      <c r="F202" s="17">
        <f t="shared" si="64"/>
        <v>24069.400000000023</v>
      </c>
      <c r="G202" s="19">
        <f t="shared" si="65"/>
        <v>92.345555732230878</v>
      </c>
      <c r="H202" s="17">
        <f t="shared" si="88"/>
        <v>170270.59999999998</v>
      </c>
      <c r="I202" s="18">
        <f t="shared" si="89"/>
        <v>141.76221796686372</v>
      </c>
      <c r="J202" s="17">
        <v>0</v>
      </c>
      <c r="K202" s="17">
        <v>0</v>
      </c>
      <c r="L202" s="17">
        <v>0</v>
      </c>
      <c r="M202" s="17">
        <f t="shared" si="66"/>
        <v>0</v>
      </c>
      <c r="N202" s="19">
        <f t="shared" si="67"/>
        <v>0</v>
      </c>
      <c r="O202" s="17">
        <f t="shared" si="80"/>
        <v>0</v>
      </c>
      <c r="P202" s="18">
        <f t="shared" si="81"/>
        <v>0</v>
      </c>
      <c r="Q202" s="59">
        <f t="shared" si="72"/>
        <v>120110</v>
      </c>
      <c r="R202" s="59">
        <f t="shared" si="73"/>
        <v>314450</v>
      </c>
      <c r="S202" s="59">
        <f t="shared" si="74"/>
        <v>290380.59999999998</v>
      </c>
      <c r="T202" s="59">
        <f t="shared" si="75"/>
        <v>-24069.400000000023</v>
      </c>
      <c r="U202" s="60">
        <f t="shared" si="76"/>
        <v>92.345555732230878</v>
      </c>
      <c r="V202" s="17">
        <f t="shared" si="77"/>
        <v>170270.59999999998</v>
      </c>
      <c r="W202" s="61">
        <f t="shared" si="78"/>
        <v>141.76221796686372</v>
      </c>
    </row>
    <row r="203" spans="1:23" s="1" customFormat="1" ht="38.25" x14ac:dyDescent="0.2">
      <c r="A203" s="26" t="s">
        <v>137</v>
      </c>
      <c r="B203" s="70" t="s">
        <v>138</v>
      </c>
      <c r="C203" s="17">
        <f>C204</f>
        <v>129032.5</v>
      </c>
      <c r="D203" s="17">
        <f>D204</f>
        <v>170532</v>
      </c>
      <c r="E203" s="17">
        <f>E204</f>
        <v>159961</v>
      </c>
      <c r="F203" s="17">
        <f t="shared" si="64"/>
        <v>10571</v>
      </c>
      <c r="G203" s="19">
        <f t="shared" si="65"/>
        <v>93.801163418009523</v>
      </c>
      <c r="H203" s="17">
        <f t="shared" si="88"/>
        <v>30928.5</v>
      </c>
      <c r="I203" s="18">
        <f t="shared" si="89"/>
        <v>23.969542557107701</v>
      </c>
      <c r="J203" s="17">
        <v>0</v>
      </c>
      <c r="K203" s="17">
        <v>0</v>
      </c>
      <c r="L203" s="17">
        <v>0</v>
      </c>
      <c r="M203" s="17">
        <f t="shared" si="66"/>
        <v>0</v>
      </c>
      <c r="N203" s="19">
        <f t="shared" si="67"/>
        <v>0</v>
      </c>
      <c r="O203" s="17">
        <f t="shared" si="80"/>
        <v>0</v>
      </c>
      <c r="P203" s="18">
        <f t="shared" si="81"/>
        <v>0</v>
      </c>
      <c r="Q203" s="59">
        <f t="shared" si="72"/>
        <v>129032.5</v>
      </c>
      <c r="R203" s="59">
        <f t="shared" si="73"/>
        <v>170532</v>
      </c>
      <c r="S203" s="59">
        <f t="shared" si="74"/>
        <v>159961</v>
      </c>
      <c r="T203" s="59">
        <f t="shared" si="75"/>
        <v>-10571</v>
      </c>
      <c r="U203" s="60">
        <f t="shared" si="76"/>
        <v>93.801163418009523</v>
      </c>
      <c r="V203" s="17">
        <f t="shared" si="77"/>
        <v>30928.5</v>
      </c>
      <c r="W203" s="61">
        <f t="shared" si="78"/>
        <v>23.969542557107701</v>
      </c>
    </row>
    <row r="204" spans="1:23" s="1" customFormat="1" ht="38.25" x14ac:dyDescent="0.2">
      <c r="A204" s="26" t="s">
        <v>139</v>
      </c>
      <c r="B204" s="70" t="s">
        <v>140</v>
      </c>
      <c r="C204" s="17">
        <f>C231+C257+C333+C355</f>
        <v>129032.5</v>
      </c>
      <c r="D204" s="17">
        <f>D231+D257+D333+D355</f>
        <v>170532</v>
      </c>
      <c r="E204" s="17">
        <f>E231+E257+E333+E355</f>
        <v>159961</v>
      </c>
      <c r="F204" s="17">
        <f t="shared" si="64"/>
        <v>10571</v>
      </c>
      <c r="G204" s="19">
        <f t="shared" si="65"/>
        <v>93.801163418009523</v>
      </c>
      <c r="H204" s="17">
        <f t="shared" si="88"/>
        <v>30928.5</v>
      </c>
      <c r="I204" s="18">
        <f t="shared" si="89"/>
        <v>23.969542557107701</v>
      </c>
      <c r="J204" s="17">
        <v>0</v>
      </c>
      <c r="K204" s="17">
        <v>0</v>
      </c>
      <c r="L204" s="17">
        <v>0</v>
      </c>
      <c r="M204" s="17">
        <f t="shared" si="66"/>
        <v>0</v>
      </c>
      <c r="N204" s="19">
        <f t="shared" si="67"/>
        <v>0</v>
      </c>
      <c r="O204" s="17">
        <f t="shared" si="80"/>
        <v>0</v>
      </c>
      <c r="P204" s="18">
        <f t="shared" si="81"/>
        <v>0</v>
      </c>
      <c r="Q204" s="59">
        <f t="shared" si="72"/>
        <v>129032.5</v>
      </c>
      <c r="R204" s="59">
        <f t="shared" si="73"/>
        <v>170532</v>
      </c>
      <c r="S204" s="59">
        <f t="shared" si="74"/>
        <v>159961</v>
      </c>
      <c r="T204" s="59">
        <f t="shared" si="75"/>
        <v>-10571</v>
      </c>
      <c r="U204" s="60">
        <f t="shared" si="76"/>
        <v>93.801163418009523</v>
      </c>
      <c r="V204" s="17">
        <f t="shared" si="77"/>
        <v>30928.5</v>
      </c>
      <c r="W204" s="61">
        <f t="shared" si="78"/>
        <v>23.969542557107701</v>
      </c>
    </row>
    <row r="205" spans="1:23" s="1" customFormat="1" x14ac:dyDescent="0.2">
      <c r="A205" s="26" t="s">
        <v>155</v>
      </c>
      <c r="B205" s="70" t="s">
        <v>156</v>
      </c>
      <c r="C205" s="17">
        <f>C206</f>
        <v>14480</v>
      </c>
      <c r="D205" s="17">
        <f>D206</f>
        <v>16290</v>
      </c>
      <c r="E205" s="17">
        <f>E206</f>
        <v>16290</v>
      </c>
      <c r="F205" s="17">
        <f t="shared" si="64"/>
        <v>0</v>
      </c>
      <c r="G205" s="19">
        <f t="shared" si="65"/>
        <v>100</v>
      </c>
      <c r="H205" s="17">
        <f t="shared" si="88"/>
        <v>1810</v>
      </c>
      <c r="I205" s="18">
        <f t="shared" si="89"/>
        <v>12.5</v>
      </c>
      <c r="J205" s="17">
        <v>0</v>
      </c>
      <c r="K205" s="17">
        <v>0</v>
      </c>
      <c r="L205" s="17">
        <v>0</v>
      </c>
      <c r="M205" s="17">
        <f t="shared" si="66"/>
        <v>0</v>
      </c>
      <c r="N205" s="19">
        <f t="shared" si="67"/>
        <v>0</v>
      </c>
      <c r="O205" s="17">
        <f t="shared" si="80"/>
        <v>0</v>
      </c>
      <c r="P205" s="18">
        <f t="shared" si="81"/>
        <v>0</v>
      </c>
      <c r="Q205" s="59">
        <f t="shared" ref="Q205:Q268" si="90">J205+C205</f>
        <v>14480</v>
      </c>
      <c r="R205" s="59">
        <f t="shared" ref="R205:R268" si="91">K205+D205</f>
        <v>16290</v>
      </c>
      <c r="S205" s="59">
        <f t="shared" ref="S205:S268" si="92">L205+E205</f>
        <v>16290</v>
      </c>
      <c r="T205" s="59">
        <f t="shared" ref="T205:T268" si="93">S205-R205</f>
        <v>0</v>
      </c>
      <c r="U205" s="60">
        <f t="shared" ref="U205:U268" si="94">IF(R205=0,0,S205/R205*100)</f>
        <v>100</v>
      </c>
      <c r="V205" s="17">
        <f t="shared" ref="V205:V268" si="95">S205-Q205</f>
        <v>1810</v>
      </c>
      <c r="W205" s="61">
        <f t="shared" ref="W205:W268" si="96">IF(Q205=0,0,S205/Q205*100-100)</f>
        <v>12.5</v>
      </c>
    </row>
    <row r="206" spans="1:23" s="1" customFormat="1" x14ac:dyDescent="0.2">
      <c r="A206" s="26" t="s">
        <v>157</v>
      </c>
      <c r="B206" s="70" t="s">
        <v>158</v>
      </c>
      <c r="C206" s="17">
        <f>C357</f>
        <v>14480</v>
      </c>
      <c r="D206" s="17">
        <f>D357</f>
        <v>16290</v>
      </c>
      <c r="E206" s="17">
        <f>E357</f>
        <v>16290</v>
      </c>
      <c r="F206" s="17">
        <f t="shared" si="64"/>
        <v>0</v>
      </c>
      <c r="G206" s="19">
        <f t="shared" si="65"/>
        <v>100</v>
      </c>
      <c r="H206" s="17">
        <f t="shared" si="88"/>
        <v>1810</v>
      </c>
      <c r="I206" s="18">
        <f t="shared" si="89"/>
        <v>12.5</v>
      </c>
      <c r="J206" s="17">
        <v>0</v>
      </c>
      <c r="K206" s="17">
        <v>0</v>
      </c>
      <c r="L206" s="17">
        <v>0</v>
      </c>
      <c r="M206" s="17">
        <f t="shared" si="66"/>
        <v>0</v>
      </c>
      <c r="N206" s="19">
        <f t="shared" si="67"/>
        <v>0</v>
      </c>
      <c r="O206" s="17">
        <f t="shared" si="80"/>
        <v>0</v>
      </c>
      <c r="P206" s="18">
        <f t="shared" si="81"/>
        <v>0</v>
      </c>
      <c r="Q206" s="59">
        <f t="shared" si="90"/>
        <v>14480</v>
      </c>
      <c r="R206" s="59">
        <f t="shared" si="91"/>
        <v>16290</v>
      </c>
      <c r="S206" s="59">
        <f t="shared" si="92"/>
        <v>16290</v>
      </c>
      <c r="T206" s="59">
        <f t="shared" si="93"/>
        <v>0</v>
      </c>
      <c r="U206" s="60">
        <f t="shared" si="94"/>
        <v>100</v>
      </c>
      <c r="V206" s="17">
        <f t="shared" si="95"/>
        <v>1810</v>
      </c>
      <c r="W206" s="61">
        <f t="shared" si="96"/>
        <v>12.5</v>
      </c>
    </row>
    <row r="207" spans="1:23" s="1" customFormat="1" x14ac:dyDescent="0.2">
      <c r="A207" s="26" t="s">
        <v>141</v>
      </c>
      <c r="B207" s="70" t="s">
        <v>142</v>
      </c>
      <c r="C207" s="17">
        <f>C232+C258+C280+C318+C300</f>
        <v>16929.23</v>
      </c>
      <c r="D207" s="17">
        <f>D232+D258+D280+D318+D300</f>
        <v>33455</v>
      </c>
      <c r="E207" s="17">
        <f>E232+E258+E280+E318+E300</f>
        <v>20446.960000000003</v>
      </c>
      <c r="F207" s="17">
        <f t="shared" si="64"/>
        <v>13008.039999999997</v>
      </c>
      <c r="G207" s="19">
        <f t="shared" si="65"/>
        <v>61.117800029890915</v>
      </c>
      <c r="H207" s="17">
        <f t="shared" si="88"/>
        <v>3517.7300000000032</v>
      </c>
      <c r="I207" s="18">
        <f t="shared" si="89"/>
        <v>20.779031296757182</v>
      </c>
      <c r="J207" s="17">
        <v>0</v>
      </c>
      <c r="K207" s="17">
        <v>0</v>
      </c>
      <c r="L207" s="17">
        <v>0</v>
      </c>
      <c r="M207" s="17">
        <f t="shared" si="66"/>
        <v>0</v>
      </c>
      <c r="N207" s="19">
        <f t="shared" si="67"/>
        <v>0</v>
      </c>
      <c r="O207" s="17">
        <f t="shared" si="80"/>
        <v>0</v>
      </c>
      <c r="P207" s="18">
        <f t="shared" si="81"/>
        <v>0</v>
      </c>
      <c r="Q207" s="59">
        <f t="shared" si="90"/>
        <v>16929.23</v>
      </c>
      <c r="R207" s="59">
        <f t="shared" si="91"/>
        <v>33455</v>
      </c>
      <c r="S207" s="59">
        <f t="shared" si="92"/>
        <v>20446.960000000003</v>
      </c>
      <c r="T207" s="59">
        <f t="shared" si="93"/>
        <v>-13008.039999999997</v>
      </c>
      <c r="U207" s="60">
        <f t="shared" si="94"/>
        <v>61.117800029890915</v>
      </c>
      <c r="V207" s="17">
        <f t="shared" si="95"/>
        <v>3517.7300000000032</v>
      </c>
      <c r="W207" s="61">
        <f t="shared" si="96"/>
        <v>20.779031296757182</v>
      </c>
    </row>
    <row r="208" spans="1:23" s="1" customFormat="1" x14ac:dyDescent="0.2">
      <c r="A208" s="26" t="s">
        <v>186</v>
      </c>
      <c r="B208" s="70" t="s">
        <v>256</v>
      </c>
      <c r="C208" s="17">
        <v>0</v>
      </c>
      <c r="D208" s="17">
        <v>0</v>
      </c>
      <c r="E208" s="17">
        <v>0</v>
      </c>
      <c r="F208" s="17">
        <f t="shared" si="64"/>
        <v>0</v>
      </c>
      <c r="G208" s="19">
        <f t="shared" si="65"/>
        <v>0</v>
      </c>
      <c r="H208" s="17">
        <f t="shared" si="88"/>
        <v>0</v>
      </c>
      <c r="I208" s="18">
        <f t="shared" si="89"/>
        <v>0</v>
      </c>
      <c r="J208" s="17">
        <f>J209</f>
        <v>4261968.7</v>
      </c>
      <c r="K208" s="17">
        <f>K209</f>
        <v>1057287.27</v>
      </c>
      <c r="L208" s="17">
        <f>L209</f>
        <v>712056.09000000008</v>
      </c>
      <c r="M208" s="17">
        <f t="shared" si="66"/>
        <v>345231.17999999993</v>
      </c>
      <c r="N208" s="19">
        <f t="shared" si="67"/>
        <v>67.347457044479512</v>
      </c>
      <c r="O208" s="17">
        <f t="shared" si="80"/>
        <v>-3549912.6100000003</v>
      </c>
      <c r="P208" s="18">
        <f t="shared" si="81"/>
        <v>-83.292789315885869</v>
      </c>
      <c r="Q208" s="59">
        <f t="shared" si="90"/>
        <v>4261968.7</v>
      </c>
      <c r="R208" s="59">
        <f t="shared" si="91"/>
        <v>1057287.27</v>
      </c>
      <c r="S208" s="59">
        <f t="shared" si="92"/>
        <v>712056.09000000008</v>
      </c>
      <c r="T208" s="59">
        <f t="shared" si="93"/>
        <v>-345231.17999999993</v>
      </c>
      <c r="U208" s="60">
        <f t="shared" si="94"/>
        <v>67.347457044479512</v>
      </c>
      <c r="V208" s="17">
        <f t="shared" si="95"/>
        <v>-3549912.6100000003</v>
      </c>
      <c r="W208" s="61">
        <f t="shared" si="96"/>
        <v>-83.292789315885869</v>
      </c>
    </row>
    <row r="209" spans="1:23" s="1" customFormat="1" x14ac:dyDescent="0.2">
      <c r="A209" s="26" t="s">
        <v>257</v>
      </c>
      <c r="B209" s="70" t="s">
        <v>258</v>
      </c>
      <c r="C209" s="17">
        <v>0</v>
      </c>
      <c r="D209" s="17">
        <v>0</v>
      </c>
      <c r="E209" s="17">
        <v>0</v>
      </c>
      <c r="F209" s="17">
        <f t="shared" si="64"/>
        <v>0</v>
      </c>
      <c r="G209" s="19">
        <f t="shared" si="65"/>
        <v>0</v>
      </c>
      <c r="H209" s="17">
        <f t="shared" si="88"/>
        <v>0</v>
      </c>
      <c r="I209" s="18">
        <f t="shared" si="89"/>
        <v>0</v>
      </c>
      <c r="J209" s="17">
        <f>J210+J211</f>
        <v>4261968.7</v>
      </c>
      <c r="K209" s="17">
        <f>K210+K211</f>
        <v>1057287.27</v>
      </c>
      <c r="L209" s="17">
        <f>L210+L211</f>
        <v>712056.09000000008</v>
      </c>
      <c r="M209" s="17">
        <f t="shared" si="66"/>
        <v>345231.17999999993</v>
      </c>
      <c r="N209" s="19">
        <f t="shared" si="67"/>
        <v>67.347457044479512</v>
      </c>
      <c r="O209" s="17">
        <f t="shared" si="80"/>
        <v>-3549912.6100000003</v>
      </c>
      <c r="P209" s="18">
        <f t="shared" si="81"/>
        <v>-83.292789315885869</v>
      </c>
      <c r="Q209" s="59">
        <f t="shared" si="90"/>
        <v>4261968.7</v>
      </c>
      <c r="R209" s="59">
        <f t="shared" si="91"/>
        <v>1057287.27</v>
      </c>
      <c r="S209" s="59">
        <f t="shared" si="92"/>
        <v>712056.09000000008</v>
      </c>
      <c r="T209" s="59">
        <f t="shared" si="93"/>
        <v>-345231.17999999993</v>
      </c>
      <c r="U209" s="60">
        <f t="shared" si="94"/>
        <v>67.347457044479512</v>
      </c>
      <c r="V209" s="17">
        <f t="shared" si="95"/>
        <v>-3549912.6100000003</v>
      </c>
      <c r="W209" s="61">
        <f t="shared" si="96"/>
        <v>-83.292789315885869</v>
      </c>
    </row>
    <row r="210" spans="1:23" s="1" customFormat="1" ht="25.5" x14ac:dyDescent="0.2">
      <c r="A210" s="26" t="s">
        <v>259</v>
      </c>
      <c r="B210" s="70" t="s">
        <v>260</v>
      </c>
      <c r="C210" s="17">
        <v>0</v>
      </c>
      <c r="D210" s="17">
        <v>0</v>
      </c>
      <c r="E210" s="17">
        <v>0</v>
      </c>
      <c r="F210" s="17">
        <f t="shared" si="64"/>
        <v>0</v>
      </c>
      <c r="G210" s="19">
        <f t="shared" si="65"/>
        <v>0</v>
      </c>
      <c r="H210" s="17">
        <f t="shared" si="88"/>
        <v>0</v>
      </c>
      <c r="I210" s="18">
        <f t="shared" si="89"/>
        <v>0</v>
      </c>
      <c r="J210" s="17">
        <f>J235+J261+J283+J303+J321+J336+J349</f>
        <v>455211.49</v>
      </c>
      <c r="K210" s="17">
        <f>K235+K261+K283+K303+K321+K336+K349</f>
        <v>996697.27</v>
      </c>
      <c r="L210" s="17">
        <f>L235+L261+L283+L303+L321+L336+L349</f>
        <v>651466.09000000008</v>
      </c>
      <c r="M210" s="17">
        <f t="shared" si="66"/>
        <v>345231.17999999993</v>
      </c>
      <c r="N210" s="19">
        <f t="shared" si="67"/>
        <v>65.362483635577746</v>
      </c>
      <c r="O210" s="17">
        <f t="shared" si="80"/>
        <v>196254.60000000009</v>
      </c>
      <c r="P210" s="18">
        <f t="shared" si="81"/>
        <v>43.112839704463539</v>
      </c>
      <c r="Q210" s="59">
        <f t="shared" si="90"/>
        <v>455211.49</v>
      </c>
      <c r="R210" s="59">
        <f t="shared" si="91"/>
        <v>996697.27</v>
      </c>
      <c r="S210" s="59">
        <f t="shared" si="92"/>
        <v>651466.09000000008</v>
      </c>
      <c r="T210" s="59">
        <f t="shared" si="93"/>
        <v>-345231.17999999993</v>
      </c>
      <c r="U210" s="60">
        <f t="shared" si="94"/>
        <v>65.362483635577746</v>
      </c>
      <c r="V210" s="17">
        <f t="shared" si="95"/>
        <v>196254.60000000009</v>
      </c>
      <c r="W210" s="61">
        <f t="shared" si="96"/>
        <v>43.112839704463539</v>
      </c>
    </row>
    <row r="211" spans="1:23" s="1" customFormat="1" x14ac:dyDescent="0.2">
      <c r="A211" s="26" t="s">
        <v>261</v>
      </c>
      <c r="B211" s="70" t="s">
        <v>262</v>
      </c>
      <c r="C211" s="17">
        <v>0</v>
      </c>
      <c r="D211" s="17">
        <v>0</v>
      </c>
      <c r="E211" s="17">
        <v>0</v>
      </c>
      <c r="F211" s="17">
        <f t="shared" si="64"/>
        <v>0</v>
      </c>
      <c r="G211" s="19">
        <f t="shared" si="65"/>
        <v>0</v>
      </c>
      <c r="H211" s="17">
        <f t="shared" si="88"/>
        <v>0</v>
      </c>
      <c r="I211" s="18">
        <f t="shared" si="89"/>
        <v>0</v>
      </c>
      <c r="J211" s="17">
        <f>J212</f>
        <v>3806757.21</v>
      </c>
      <c r="K211" s="17">
        <f>K212</f>
        <v>60590</v>
      </c>
      <c r="L211" s="17">
        <f>L212</f>
        <v>60590</v>
      </c>
      <c r="M211" s="17">
        <f t="shared" si="66"/>
        <v>0</v>
      </c>
      <c r="N211" s="19">
        <f t="shared" si="67"/>
        <v>100</v>
      </c>
      <c r="O211" s="17">
        <f t="shared" si="80"/>
        <v>-3746167.21</v>
      </c>
      <c r="P211" s="18">
        <f t="shared" si="81"/>
        <v>-98.408356597031315</v>
      </c>
      <c r="Q211" s="59">
        <f t="shared" si="90"/>
        <v>3806757.21</v>
      </c>
      <c r="R211" s="59">
        <f t="shared" si="91"/>
        <v>60590</v>
      </c>
      <c r="S211" s="59">
        <f t="shared" si="92"/>
        <v>60590</v>
      </c>
      <c r="T211" s="59">
        <f t="shared" si="93"/>
        <v>0</v>
      </c>
      <c r="U211" s="60">
        <f t="shared" si="94"/>
        <v>100</v>
      </c>
      <c r="V211" s="17">
        <f t="shared" si="95"/>
        <v>-3746167.21</v>
      </c>
      <c r="W211" s="61">
        <f t="shared" si="96"/>
        <v>-98.408356597031315</v>
      </c>
    </row>
    <row r="212" spans="1:23" s="1" customFormat="1" x14ac:dyDescent="0.2">
      <c r="A212" s="26" t="s">
        <v>263</v>
      </c>
      <c r="B212" s="70" t="s">
        <v>264</v>
      </c>
      <c r="C212" s="17">
        <v>0</v>
      </c>
      <c r="D212" s="17">
        <v>0</v>
      </c>
      <c r="E212" s="17">
        <v>0</v>
      </c>
      <c r="F212" s="17">
        <f t="shared" si="64"/>
        <v>0</v>
      </c>
      <c r="G212" s="19">
        <f t="shared" si="65"/>
        <v>0</v>
      </c>
      <c r="H212" s="17">
        <f t="shared" si="88"/>
        <v>0</v>
      </c>
      <c r="I212" s="18">
        <f t="shared" si="89"/>
        <v>0</v>
      </c>
      <c r="J212" s="17">
        <f>J237+J263+J285</f>
        <v>3806757.21</v>
      </c>
      <c r="K212" s="17">
        <f>K237+K263+K285</f>
        <v>60590</v>
      </c>
      <c r="L212" s="17">
        <f>L237+L263+L285</f>
        <v>60590</v>
      </c>
      <c r="M212" s="17">
        <f t="shared" si="66"/>
        <v>0</v>
      </c>
      <c r="N212" s="19">
        <f t="shared" si="67"/>
        <v>100</v>
      </c>
      <c r="O212" s="17">
        <f t="shared" si="80"/>
        <v>-3746167.21</v>
      </c>
      <c r="P212" s="18">
        <f t="shared" si="81"/>
        <v>-98.408356597031315</v>
      </c>
      <c r="Q212" s="59">
        <f t="shared" si="90"/>
        <v>3806757.21</v>
      </c>
      <c r="R212" s="59">
        <f t="shared" si="91"/>
        <v>60590</v>
      </c>
      <c r="S212" s="59">
        <f t="shared" si="92"/>
        <v>60590</v>
      </c>
      <c r="T212" s="59">
        <f t="shared" si="93"/>
        <v>0</v>
      </c>
      <c r="U212" s="60">
        <f t="shared" si="94"/>
        <v>100</v>
      </c>
      <c r="V212" s="17">
        <f t="shared" si="95"/>
        <v>-3746167.21</v>
      </c>
      <c r="W212" s="61">
        <f t="shared" si="96"/>
        <v>-98.408356597031315</v>
      </c>
    </row>
    <row r="213" spans="1:23" s="20" customFormat="1" x14ac:dyDescent="0.2">
      <c r="A213" s="34" t="s">
        <v>159</v>
      </c>
      <c r="B213" s="71" t="s">
        <v>160</v>
      </c>
      <c r="C213" s="35">
        <v>14389591.220000001</v>
      </c>
      <c r="D213" s="35">
        <v>16727598</v>
      </c>
      <c r="E213" s="35">
        <v>16041073.150000002</v>
      </c>
      <c r="F213" s="35">
        <f t="shared" si="64"/>
        <v>686524.84999999776</v>
      </c>
      <c r="G213" s="42">
        <f t="shared" si="65"/>
        <v>95.895855161033893</v>
      </c>
      <c r="H213" s="35">
        <f t="shared" si="88"/>
        <v>1651481.9300000016</v>
      </c>
      <c r="I213" s="15">
        <f t="shared" si="89"/>
        <v>11.476920398576837</v>
      </c>
      <c r="J213" s="35">
        <v>1541761.98</v>
      </c>
      <c r="K213" s="35">
        <v>1581763.87</v>
      </c>
      <c r="L213" s="35">
        <v>1312847.2500000002</v>
      </c>
      <c r="M213" s="35">
        <f t="shared" si="66"/>
        <v>268916.61999999988</v>
      </c>
      <c r="N213" s="42">
        <f t="shared" si="67"/>
        <v>82.998940290626322</v>
      </c>
      <c r="O213" s="35">
        <f>L213-J213</f>
        <v>-228914.72999999975</v>
      </c>
      <c r="P213" s="15">
        <f>IF(J213=0,0,L213/J213*100-100)</f>
        <v>-14.847605075849629</v>
      </c>
      <c r="Q213" s="59">
        <f t="shared" si="90"/>
        <v>15931353.200000001</v>
      </c>
      <c r="R213" s="24">
        <f t="shared" si="91"/>
        <v>18309361.870000001</v>
      </c>
      <c r="S213" s="24">
        <f t="shared" si="92"/>
        <v>17353920.400000002</v>
      </c>
      <c r="T213" s="24">
        <f t="shared" si="93"/>
        <v>-955441.46999999881</v>
      </c>
      <c r="U213" s="57">
        <f t="shared" si="94"/>
        <v>94.781677937309794</v>
      </c>
      <c r="V213" s="23">
        <f t="shared" si="95"/>
        <v>1422567.2000000011</v>
      </c>
      <c r="W213" s="58">
        <f t="shared" si="96"/>
        <v>8.9293557310624578</v>
      </c>
    </row>
    <row r="214" spans="1:23" s="20" customFormat="1" x14ac:dyDescent="0.2">
      <c r="A214" s="28" t="s">
        <v>109</v>
      </c>
      <c r="B214" s="65" t="s">
        <v>110</v>
      </c>
      <c r="C214" s="23">
        <v>14389591.220000001</v>
      </c>
      <c r="D214" s="23">
        <v>16727598</v>
      </c>
      <c r="E214" s="23">
        <v>16041073.150000002</v>
      </c>
      <c r="F214" s="23">
        <f t="shared" ref="F214:F292" si="97">D214-E214</f>
        <v>686524.84999999776</v>
      </c>
      <c r="G214" s="14">
        <f t="shared" ref="G214:G292" si="98">IF(D214=0,0,E214/D214*100)</f>
        <v>95.895855161033893</v>
      </c>
      <c r="H214" s="23">
        <f t="shared" si="88"/>
        <v>1651481.9300000016</v>
      </c>
      <c r="I214" s="15">
        <f t="shared" si="89"/>
        <v>11.476920398576837</v>
      </c>
      <c r="J214" s="23">
        <v>907218.42999999993</v>
      </c>
      <c r="K214" s="23">
        <v>1549763.87</v>
      </c>
      <c r="L214" s="23">
        <v>1282340.4900000002</v>
      </c>
      <c r="M214" s="23">
        <f t="shared" si="66"/>
        <v>267423.37999999989</v>
      </c>
      <c r="N214" s="14">
        <f t="shared" si="67"/>
        <v>82.744249935314357</v>
      </c>
      <c r="O214" s="23">
        <f>L214-J214</f>
        <v>375122.06000000029</v>
      </c>
      <c r="P214" s="15">
        <f>IF(J214=0,0,L214/J214*100-100)</f>
        <v>41.348593414267413</v>
      </c>
      <c r="Q214" s="59">
        <f t="shared" si="90"/>
        <v>15296809.65</v>
      </c>
      <c r="R214" s="24">
        <f t="shared" si="91"/>
        <v>18277361.870000001</v>
      </c>
      <c r="S214" s="24">
        <f t="shared" si="92"/>
        <v>17323413.640000001</v>
      </c>
      <c r="T214" s="24">
        <f t="shared" si="93"/>
        <v>-953948.23000000045</v>
      </c>
      <c r="U214" s="57">
        <f t="shared" si="94"/>
        <v>94.7807115885483</v>
      </c>
      <c r="V214" s="23">
        <f t="shared" si="95"/>
        <v>2026603.9900000002</v>
      </c>
      <c r="W214" s="58">
        <f t="shared" si="96"/>
        <v>13.248540292844652</v>
      </c>
    </row>
    <row r="215" spans="1:23" s="20" customFormat="1" ht="25.5" x14ac:dyDescent="0.2">
      <c r="A215" s="28" t="s">
        <v>111</v>
      </c>
      <c r="B215" s="65" t="s">
        <v>112</v>
      </c>
      <c r="C215" s="23">
        <v>10945733.6</v>
      </c>
      <c r="D215" s="23">
        <v>11994069</v>
      </c>
      <c r="E215" s="23">
        <v>11983971.74</v>
      </c>
      <c r="F215" s="23">
        <f t="shared" si="97"/>
        <v>10097.259999999776</v>
      </c>
      <c r="G215" s="14">
        <f t="shared" si="98"/>
        <v>99.915814558011959</v>
      </c>
      <c r="H215" s="23">
        <f t="shared" si="88"/>
        <v>1038238.1400000006</v>
      </c>
      <c r="I215" s="15">
        <f t="shared" si="89"/>
        <v>9.4853225735367772</v>
      </c>
      <c r="J215" s="23">
        <v>0</v>
      </c>
      <c r="K215" s="23">
        <v>0</v>
      </c>
      <c r="L215" s="23">
        <v>0</v>
      </c>
      <c r="M215" s="23">
        <f t="shared" si="66"/>
        <v>0</v>
      </c>
      <c r="N215" s="14">
        <f t="shared" si="67"/>
        <v>0</v>
      </c>
      <c r="O215" s="23">
        <f t="shared" ref="O215:O232" si="99">L215-J215</f>
        <v>0</v>
      </c>
      <c r="P215" s="15">
        <f t="shared" ref="P215:P232" si="100">IF(J215=0,0,L215/J215*100-100)</f>
        <v>0</v>
      </c>
      <c r="Q215" s="59">
        <f t="shared" si="90"/>
        <v>10945733.6</v>
      </c>
      <c r="R215" s="24">
        <f t="shared" si="91"/>
        <v>11994069</v>
      </c>
      <c r="S215" s="24">
        <f t="shared" si="92"/>
        <v>11983971.74</v>
      </c>
      <c r="T215" s="24">
        <f t="shared" si="93"/>
        <v>-10097.259999999776</v>
      </c>
      <c r="U215" s="57">
        <f t="shared" si="94"/>
        <v>99.915814558011959</v>
      </c>
      <c r="V215" s="23">
        <f t="shared" si="95"/>
        <v>1038238.1400000006</v>
      </c>
      <c r="W215" s="58">
        <f t="shared" si="96"/>
        <v>9.4853225735367772</v>
      </c>
    </row>
    <row r="216" spans="1:23" s="20" customFormat="1" x14ac:dyDescent="0.2">
      <c r="A216" s="28" t="s">
        <v>113</v>
      </c>
      <c r="B216" s="65" t="s">
        <v>114</v>
      </c>
      <c r="C216" s="23">
        <v>8955761.4499999993</v>
      </c>
      <c r="D216" s="23">
        <v>9807125</v>
      </c>
      <c r="E216" s="23">
        <v>9807121.8399999999</v>
      </c>
      <c r="F216" s="23">
        <f t="shared" si="97"/>
        <v>3.1600000001490116</v>
      </c>
      <c r="G216" s="14">
        <f t="shared" si="98"/>
        <v>99.999967778528358</v>
      </c>
      <c r="H216" s="23">
        <f t="shared" si="88"/>
        <v>851360.3900000006</v>
      </c>
      <c r="I216" s="15">
        <f t="shared" si="89"/>
        <v>9.5062870393896048</v>
      </c>
      <c r="J216" s="23">
        <v>0</v>
      </c>
      <c r="K216" s="23">
        <v>0</v>
      </c>
      <c r="L216" s="23">
        <v>0</v>
      </c>
      <c r="M216" s="23">
        <f t="shared" si="66"/>
        <v>0</v>
      </c>
      <c r="N216" s="14">
        <f t="shared" si="67"/>
        <v>0</v>
      </c>
      <c r="O216" s="23">
        <f t="shared" si="99"/>
        <v>0</v>
      </c>
      <c r="P216" s="15">
        <f t="shared" si="100"/>
        <v>0</v>
      </c>
      <c r="Q216" s="59">
        <f t="shared" si="90"/>
        <v>8955761.4499999993</v>
      </c>
      <c r="R216" s="24">
        <f t="shared" si="91"/>
        <v>9807125</v>
      </c>
      <c r="S216" s="24">
        <f t="shared" si="92"/>
        <v>9807121.8399999999</v>
      </c>
      <c r="T216" s="24">
        <f t="shared" si="93"/>
        <v>-3.1600000001490116</v>
      </c>
      <c r="U216" s="57">
        <f t="shared" si="94"/>
        <v>99.999967778528358</v>
      </c>
      <c r="V216" s="23">
        <f t="shared" si="95"/>
        <v>851360.3900000006</v>
      </c>
      <c r="W216" s="58">
        <f t="shared" si="96"/>
        <v>9.5062870393896048</v>
      </c>
    </row>
    <row r="217" spans="1:23" s="20" customFormat="1" x14ac:dyDescent="0.2">
      <c r="A217" s="28" t="s">
        <v>115</v>
      </c>
      <c r="B217" s="65" t="s">
        <v>116</v>
      </c>
      <c r="C217" s="23">
        <v>8955761.4499999993</v>
      </c>
      <c r="D217" s="23">
        <v>9807125</v>
      </c>
      <c r="E217" s="23">
        <v>9807121.8399999999</v>
      </c>
      <c r="F217" s="23">
        <f t="shared" si="97"/>
        <v>3.1600000001490116</v>
      </c>
      <c r="G217" s="14">
        <f t="shared" si="98"/>
        <v>99.999967778528358</v>
      </c>
      <c r="H217" s="23">
        <f t="shared" si="88"/>
        <v>851360.3900000006</v>
      </c>
      <c r="I217" s="15">
        <f t="shared" si="89"/>
        <v>9.5062870393896048</v>
      </c>
      <c r="J217" s="23">
        <v>0</v>
      </c>
      <c r="K217" s="23">
        <v>0</v>
      </c>
      <c r="L217" s="23">
        <v>0</v>
      </c>
      <c r="M217" s="23">
        <f t="shared" si="66"/>
        <v>0</v>
      </c>
      <c r="N217" s="14">
        <f t="shared" si="67"/>
        <v>0</v>
      </c>
      <c r="O217" s="23">
        <f t="shared" si="99"/>
        <v>0</v>
      </c>
      <c r="P217" s="15">
        <f t="shared" si="100"/>
        <v>0</v>
      </c>
      <c r="Q217" s="59">
        <f t="shared" si="90"/>
        <v>8955761.4499999993</v>
      </c>
      <c r="R217" s="24">
        <f t="shared" si="91"/>
        <v>9807125</v>
      </c>
      <c r="S217" s="24">
        <f t="shared" si="92"/>
        <v>9807121.8399999999</v>
      </c>
      <c r="T217" s="24">
        <f t="shared" si="93"/>
        <v>-3.1600000001490116</v>
      </c>
      <c r="U217" s="57">
        <f t="shared" si="94"/>
        <v>99.999967778528358</v>
      </c>
      <c r="V217" s="23">
        <f t="shared" si="95"/>
        <v>851360.3900000006</v>
      </c>
      <c r="W217" s="58">
        <f t="shared" si="96"/>
        <v>9.5062870393896048</v>
      </c>
    </row>
    <row r="218" spans="1:23" s="20" customFormat="1" x14ac:dyDescent="0.2">
      <c r="A218" s="28" t="s">
        <v>117</v>
      </c>
      <c r="B218" s="65" t="s">
        <v>118</v>
      </c>
      <c r="C218" s="23">
        <v>1989972.15</v>
      </c>
      <c r="D218" s="23">
        <v>2186944</v>
      </c>
      <c r="E218" s="23">
        <v>2176849.9</v>
      </c>
      <c r="F218" s="23">
        <f t="shared" si="97"/>
        <v>10094.100000000093</v>
      </c>
      <c r="G218" s="14">
        <f t="shared" si="98"/>
        <v>99.538438112727164</v>
      </c>
      <c r="H218" s="23">
        <f t="shared" si="88"/>
        <v>186877.75</v>
      </c>
      <c r="I218" s="15">
        <f t="shared" si="89"/>
        <v>9.3909731349757948</v>
      </c>
      <c r="J218" s="23">
        <v>0</v>
      </c>
      <c r="K218" s="23">
        <v>0</v>
      </c>
      <c r="L218" s="23">
        <v>0</v>
      </c>
      <c r="M218" s="23">
        <f t="shared" si="66"/>
        <v>0</v>
      </c>
      <c r="N218" s="14">
        <f t="shared" si="67"/>
        <v>0</v>
      </c>
      <c r="O218" s="23">
        <f t="shared" si="99"/>
        <v>0</v>
      </c>
      <c r="P218" s="15">
        <f t="shared" si="100"/>
        <v>0</v>
      </c>
      <c r="Q218" s="59">
        <f t="shared" si="90"/>
        <v>1989972.15</v>
      </c>
      <c r="R218" s="24">
        <f t="shared" si="91"/>
        <v>2186944</v>
      </c>
      <c r="S218" s="24">
        <f t="shared" si="92"/>
        <v>2176849.9</v>
      </c>
      <c r="T218" s="24">
        <f t="shared" si="93"/>
        <v>-10094.100000000093</v>
      </c>
      <c r="U218" s="57">
        <f t="shared" si="94"/>
        <v>99.538438112727164</v>
      </c>
      <c r="V218" s="23">
        <f t="shared" si="95"/>
        <v>186877.75</v>
      </c>
      <c r="W218" s="58">
        <f t="shared" si="96"/>
        <v>9.3909731349757948</v>
      </c>
    </row>
    <row r="219" spans="1:23" s="20" customFormat="1" x14ac:dyDescent="0.2">
      <c r="A219" s="28" t="s">
        <v>119</v>
      </c>
      <c r="B219" s="65" t="s">
        <v>120</v>
      </c>
      <c r="C219" s="23">
        <v>3438933.9599999995</v>
      </c>
      <c r="D219" s="23">
        <v>4724529</v>
      </c>
      <c r="E219" s="23">
        <v>4055827.2500000005</v>
      </c>
      <c r="F219" s="23">
        <f t="shared" si="97"/>
        <v>668701.74999999953</v>
      </c>
      <c r="G219" s="14">
        <f t="shared" si="98"/>
        <v>85.846171120973125</v>
      </c>
      <c r="H219" s="23">
        <f t="shared" si="88"/>
        <v>616893.29000000097</v>
      </c>
      <c r="I219" s="15">
        <f t="shared" si="89"/>
        <v>17.938503535555</v>
      </c>
      <c r="J219" s="23">
        <v>907218.42999999993</v>
      </c>
      <c r="K219" s="23">
        <v>1549763.87</v>
      </c>
      <c r="L219" s="23">
        <v>1282340.4900000002</v>
      </c>
      <c r="M219" s="23">
        <f t="shared" si="66"/>
        <v>267423.37999999989</v>
      </c>
      <c r="N219" s="14">
        <f t="shared" si="67"/>
        <v>82.744249935314357</v>
      </c>
      <c r="O219" s="23">
        <f t="shared" si="99"/>
        <v>375122.06000000029</v>
      </c>
      <c r="P219" s="15">
        <f t="shared" si="100"/>
        <v>41.348593414267413</v>
      </c>
      <c r="Q219" s="59">
        <f t="shared" si="90"/>
        <v>4346152.3899999997</v>
      </c>
      <c r="R219" s="24">
        <f t="shared" si="91"/>
        <v>6274292.8700000001</v>
      </c>
      <c r="S219" s="24">
        <f t="shared" si="92"/>
        <v>5338167.74</v>
      </c>
      <c r="T219" s="24">
        <f t="shared" si="93"/>
        <v>-936125.12999999989</v>
      </c>
      <c r="U219" s="57">
        <f t="shared" si="94"/>
        <v>85.079989898527003</v>
      </c>
      <c r="V219" s="23">
        <f t="shared" si="95"/>
        <v>992015.35000000056</v>
      </c>
      <c r="W219" s="58">
        <f t="shared" si="96"/>
        <v>22.825139594334388</v>
      </c>
    </row>
    <row r="220" spans="1:23" s="20" customFormat="1" ht="25.5" x14ac:dyDescent="0.2">
      <c r="A220" s="28" t="s">
        <v>121</v>
      </c>
      <c r="B220" s="65" t="s">
        <v>122</v>
      </c>
      <c r="C220" s="23">
        <v>481190.19</v>
      </c>
      <c r="D220" s="23">
        <v>405255</v>
      </c>
      <c r="E220" s="23">
        <v>399664.39</v>
      </c>
      <c r="F220" s="23">
        <f t="shared" si="97"/>
        <v>5590.609999999986</v>
      </c>
      <c r="G220" s="14">
        <f t="shared" si="98"/>
        <v>98.620471061430464</v>
      </c>
      <c r="H220" s="23">
        <f t="shared" si="88"/>
        <v>-81525.799999999988</v>
      </c>
      <c r="I220" s="15">
        <f t="shared" si="89"/>
        <v>-16.942531600654618</v>
      </c>
      <c r="J220" s="23">
        <v>30346.6</v>
      </c>
      <c r="K220" s="23">
        <v>122549</v>
      </c>
      <c r="L220" s="23">
        <v>122549</v>
      </c>
      <c r="M220" s="23">
        <f t="shared" si="66"/>
        <v>0</v>
      </c>
      <c r="N220" s="14">
        <f t="shared" si="67"/>
        <v>100</v>
      </c>
      <c r="O220" s="23">
        <f t="shared" si="99"/>
        <v>92202.4</v>
      </c>
      <c r="P220" s="15">
        <f t="shared" si="100"/>
        <v>303.83107168513118</v>
      </c>
      <c r="Q220" s="24">
        <f t="shared" si="90"/>
        <v>511536.79</v>
      </c>
      <c r="R220" s="24">
        <f t="shared" si="91"/>
        <v>527804</v>
      </c>
      <c r="S220" s="24">
        <f t="shared" si="92"/>
        <v>522213.39</v>
      </c>
      <c r="T220" s="24">
        <f t="shared" si="93"/>
        <v>-5590.609999999986</v>
      </c>
      <c r="U220" s="57">
        <f t="shared" si="94"/>
        <v>98.94077915286735</v>
      </c>
      <c r="V220" s="23">
        <f t="shared" si="95"/>
        <v>10676.600000000035</v>
      </c>
      <c r="W220" s="58">
        <f t="shared" si="96"/>
        <v>2.0871617073720188</v>
      </c>
    </row>
    <row r="221" spans="1:23" s="20" customFormat="1" ht="25.5" x14ac:dyDescent="0.2">
      <c r="A221" s="28" t="s">
        <v>149</v>
      </c>
      <c r="B221" s="65" t="s">
        <v>150</v>
      </c>
      <c r="C221" s="23">
        <v>7885.34</v>
      </c>
      <c r="D221" s="23">
        <v>29283</v>
      </c>
      <c r="E221" s="23">
        <v>25853.32</v>
      </c>
      <c r="F221" s="23">
        <f t="shared" si="97"/>
        <v>3429.6800000000003</v>
      </c>
      <c r="G221" s="14">
        <f t="shared" si="98"/>
        <v>88.287812041116013</v>
      </c>
      <c r="H221" s="23">
        <f t="shared" si="88"/>
        <v>17967.98</v>
      </c>
      <c r="I221" s="15">
        <f t="shared" si="89"/>
        <v>227.86563420220307</v>
      </c>
      <c r="J221" s="23">
        <v>2180</v>
      </c>
      <c r="K221" s="23">
        <v>1389.8</v>
      </c>
      <c r="L221" s="23">
        <v>1389.8</v>
      </c>
      <c r="M221" s="23">
        <f t="shared" si="66"/>
        <v>0</v>
      </c>
      <c r="N221" s="14">
        <f t="shared" si="67"/>
        <v>100</v>
      </c>
      <c r="O221" s="23">
        <f t="shared" si="99"/>
        <v>-790.2</v>
      </c>
      <c r="P221" s="15">
        <f t="shared" si="100"/>
        <v>-36.247706422018354</v>
      </c>
      <c r="Q221" s="24">
        <f t="shared" si="90"/>
        <v>10065.34</v>
      </c>
      <c r="R221" s="24">
        <f t="shared" si="91"/>
        <v>30672.799999999999</v>
      </c>
      <c r="S221" s="24">
        <f t="shared" si="92"/>
        <v>27243.119999999999</v>
      </c>
      <c r="T221" s="24">
        <f t="shared" si="93"/>
        <v>-3429.6800000000003</v>
      </c>
      <c r="U221" s="57">
        <f t="shared" si="94"/>
        <v>88.818497170131195</v>
      </c>
      <c r="V221" s="23">
        <f t="shared" si="95"/>
        <v>17177.78</v>
      </c>
      <c r="W221" s="58">
        <f t="shared" si="96"/>
        <v>170.66268998364683</v>
      </c>
    </row>
    <row r="222" spans="1:23" s="20" customFormat="1" x14ac:dyDescent="0.2">
      <c r="A222" s="28" t="s">
        <v>151</v>
      </c>
      <c r="B222" s="65" t="s">
        <v>152</v>
      </c>
      <c r="C222" s="23">
        <v>1138739.3500000001</v>
      </c>
      <c r="D222" s="23">
        <v>1724800</v>
      </c>
      <c r="E222" s="23">
        <v>1390930.99</v>
      </c>
      <c r="F222" s="23">
        <f t="shared" si="97"/>
        <v>333869.01</v>
      </c>
      <c r="G222" s="14">
        <f t="shared" si="98"/>
        <v>80.643030496289427</v>
      </c>
      <c r="H222" s="23">
        <f t="shared" si="88"/>
        <v>252191.6399999999</v>
      </c>
      <c r="I222" s="15">
        <f t="shared" si="89"/>
        <v>22.146564093003349</v>
      </c>
      <c r="J222" s="23">
        <v>874691.83</v>
      </c>
      <c r="K222" s="23">
        <v>1425825.07</v>
      </c>
      <c r="L222" s="23">
        <v>1158401.6900000002</v>
      </c>
      <c r="M222" s="23">
        <f t="shared" si="66"/>
        <v>267423.37999999989</v>
      </c>
      <c r="N222" s="14">
        <f t="shared" si="67"/>
        <v>81.244306498271925</v>
      </c>
      <c r="O222" s="23">
        <f t="shared" si="99"/>
        <v>283709.86000000022</v>
      </c>
      <c r="P222" s="15">
        <f t="shared" si="100"/>
        <v>32.435407565199313</v>
      </c>
      <c r="Q222" s="24">
        <f t="shared" si="90"/>
        <v>2013431.1800000002</v>
      </c>
      <c r="R222" s="24">
        <f t="shared" si="91"/>
        <v>3150625.0700000003</v>
      </c>
      <c r="S222" s="24">
        <f t="shared" si="92"/>
        <v>2549332.6800000002</v>
      </c>
      <c r="T222" s="24">
        <f t="shared" si="93"/>
        <v>-601292.39000000013</v>
      </c>
      <c r="U222" s="57">
        <f t="shared" si="94"/>
        <v>80.915139801131588</v>
      </c>
      <c r="V222" s="23">
        <f t="shared" si="95"/>
        <v>535901.5</v>
      </c>
      <c r="W222" s="58">
        <f t="shared" si="96"/>
        <v>26.616330636143218</v>
      </c>
    </row>
    <row r="223" spans="1:23" s="20" customFormat="1" x14ac:dyDescent="0.2">
      <c r="A223" s="28" t="s">
        <v>123</v>
      </c>
      <c r="B223" s="65" t="s">
        <v>124</v>
      </c>
      <c r="C223" s="23">
        <v>361939.79</v>
      </c>
      <c r="D223" s="23">
        <v>632108</v>
      </c>
      <c r="E223" s="23">
        <v>600141.29</v>
      </c>
      <c r="F223" s="23">
        <f t="shared" si="97"/>
        <v>31966.709999999963</v>
      </c>
      <c r="G223" s="14">
        <f t="shared" si="98"/>
        <v>94.942840463971351</v>
      </c>
      <c r="H223" s="23">
        <f t="shared" si="88"/>
        <v>238201.50000000006</v>
      </c>
      <c r="I223" s="15">
        <f t="shared" si="89"/>
        <v>65.812465658998178</v>
      </c>
      <c r="J223" s="23">
        <v>0</v>
      </c>
      <c r="K223" s="23">
        <v>0</v>
      </c>
      <c r="L223" s="23">
        <v>0</v>
      </c>
      <c r="M223" s="23">
        <f t="shared" si="66"/>
        <v>0</v>
      </c>
      <c r="N223" s="14">
        <f t="shared" si="67"/>
        <v>0</v>
      </c>
      <c r="O223" s="23">
        <f t="shared" si="99"/>
        <v>0</v>
      </c>
      <c r="P223" s="15">
        <f t="shared" si="100"/>
        <v>0</v>
      </c>
      <c r="Q223" s="24">
        <f t="shared" si="90"/>
        <v>361939.79</v>
      </c>
      <c r="R223" s="24">
        <f t="shared" si="91"/>
        <v>632108</v>
      </c>
      <c r="S223" s="24">
        <f t="shared" si="92"/>
        <v>600141.29</v>
      </c>
      <c r="T223" s="24">
        <f t="shared" si="93"/>
        <v>-31966.709999999963</v>
      </c>
      <c r="U223" s="57">
        <f t="shared" si="94"/>
        <v>94.942840463971351</v>
      </c>
      <c r="V223" s="23">
        <f t="shared" si="95"/>
        <v>238201.50000000006</v>
      </c>
      <c r="W223" s="58">
        <f t="shared" si="96"/>
        <v>65.812465658998178</v>
      </c>
    </row>
    <row r="224" spans="1:23" s="20" customFormat="1" x14ac:dyDescent="0.2">
      <c r="A224" s="28" t="s">
        <v>125</v>
      </c>
      <c r="B224" s="65" t="s">
        <v>126</v>
      </c>
      <c r="C224" s="23">
        <v>11020.98</v>
      </c>
      <c r="D224" s="23">
        <v>15360</v>
      </c>
      <c r="E224" s="23">
        <v>7168.97</v>
      </c>
      <c r="F224" s="23">
        <f t="shared" si="97"/>
        <v>8191.03</v>
      </c>
      <c r="G224" s="14">
        <f t="shared" si="98"/>
        <v>46.672981770833331</v>
      </c>
      <c r="H224" s="23">
        <f t="shared" si="88"/>
        <v>-3852.0099999999993</v>
      </c>
      <c r="I224" s="15">
        <f t="shared" si="89"/>
        <v>-34.951610473841697</v>
      </c>
      <c r="J224" s="23">
        <v>0</v>
      </c>
      <c r="K224" s="23">
        <v>0</v>
      </c>
      <c r="L224" s="23">
        <v>0</v>
      </c>
      <c r="M224" s="23">
        <f t="shared" si="66"/>
        <v>0</v>
      </c>
      <c r="N224" s="14">
        <f t="shared" si="67"/>
        <v>0</v>
      </c>
      <c r="O224" s="23">
        <f t="shared" si="99"/>
        <v>0</v>
      </c>
      <c r="P224" s="15">
        <f t="shared" si="100"/>
        <v>0</v>
      </c>
      <c r="Q224" s="24">
        <f t="shared" si="90"/>
        <v>11020.98</v>
      </c>
      <c r="R224" s="24">
        <f t="shared" si="91"/>
        <v>15360</v>
      </c>
      <c r="S224" s="24">
        <f t="shared" si="92"/>
        <v>7168.97</v>
      </c>
      <c r="T224" s="24">
        <f t="shared" si="93"/>
        <v>-8191.03</v>
      </c>
      <c r="U224" s="57">
        <f t="shared" si="94"/>
        <v>46.672981770833331</v>
      </c>
      <c r="V224" s="23">
        <f t="shared" si="95"/>
        <v>-3852.0099999999993</v>
      </c>
      <c r="W224" s="58">
        <f t="shared" si="96"/>
        <v>-34.951610473841697</v>
      </c>
    </row>
    <row r="225" spans="1:23" s="20" customFormat="1" ht="25.5" x14ac:dyDescent="0.2">
      <c r="A225" s="28" t="s">
        <v>127</v>
      </c>
      <c r="B225" s="65" t="s">
        <v>128</v>
      </c>
      <c r="C225" s="23">
        <v>1436433.0100000002</v>
      </c>
      <c r="D225" s="23">
        <v>1917723</v>
      </c>
      <c r="E225" s="23">
        <v>1632068.29</v>
      </c>
      <c r="F225" s="23">
        <f t="shared" si="97"/>
        <v>285654.70999999996</v>
      </c>
      <c r="G225" s="14">
        <f t="shared" si="98"/>
        <v>85.104485371453535</v>
      </c>
      <c r="H225" s="23">
        <f t="shared" si="88"/>
        <v>195635.2799999998</v>
      </c>
      <c r="I225" s="15">
        <f t="shared" si="89"/>
        <v>13.619519924566475</v>
      </c>
      <c r="J225" s="23">
        <v>0</v>
      </c>
      <c r="K225" s="23">
        <v>0</v>
      </c>
      <c r="L225" s="23">
        <v>0</v>
      </c>
      <c r="M225" s="23">
        <f t="shared" si="66"/>
        <v>0</v>
      </c>
      <c r="N225" s="14">
        <f t="shared" si="67"/>
        <v>0</v>
      </c>
      <c r="O225" s="23">
        <f t="shared" si="99"/>
        <v>0</v>
      </c>
      <c r="P225" s="15">
        <f t="shared" si="100"/>
        <v>0</v>
      </c>
      <c r="Q225" s="24">
        <f t="shared" si="90"/>
        <v>1436433.0100000002</v>
      </c>
      <c r="R225" s="24">
        <f t="shared" si="91"/>
        <v>1917723</v>
      </c>
      <c r="S225" s="24">
        <f t="shared" si="92"/>
        <v>1632068.29</v>
      </c>
      <c r="T225" s="24">
        <f t="shared" si="93"/>
        <v>-285654.70999999996</v>
      </c>
      <c r="U225" s="57">
        <f t="shared" si="94"/>
        <v>85.104485371453535</v>
      </c>
      <c r="V225" s="23">
        <f t="shared" si="95"/>
        <v>195635.2799999998</v>
      </c>
      <c r="W225" s="58">
        <f t="shared" si="96"/>
        <v>13.619519924566475</v>
      </c>
    </row>
    <row r="226" spans="1:23" s="20" customFormat="1" x14ac:dyDescent="0.2">
      <c r="A226" s="28" t="s">
        <v>129</v>
      </c>
      <c r="B226" s="65" t="s">
        <v>130</v>
      </c>
      <c r="C226" s="23">
        <v>751366.31</v>
      </c>
      <c r="D226" s="23">
        <v>898685</v>
      </c>
      <c r="E226" s="23">
        <v>771197.63</v>
      </c>
      <c r="F226" s="23">
        <f t="shared" si="97"/>
        <v>127487.37</v>
      </c>
      <c r="G226" s="14">
        <f t="shared" si="98"/>
        <v>85.814009358117687</v>
      </c>
      <c r="H226" s="23">
        <f t="shared" si="88"/>
        <v>19831.319999999949</v>
      </c>
      <c r="I226" s="15">
        <f t="shared" si="89"/>
        <v>2.6393677406164215</v>
      </c>
      <c r="J226" s="23">
        <v>0</v>
      </c>
      <c r="K226" s="23">
        <v>0</v>
      </c>
      <c r="L226" s="23">
        <v>0</v>
      </c>
      <c r="M226" s="23">
        <f t="shared" si="66"/>
        <v>0</v>
      </c>
      <c r="N226" s="14">
        <f t="shared" si="67"/>
        <v>0</v>
      </c>
      <c r="O226" s="23">
        <f t="shared" si="99"/>
        <v>0</v>
      </c>
      <c r="P226" s="15">
        <f t="shared" si="100"/>
        <v>0</v>
      </c>
      <c r="Q226" s="24">
        <f t="shared" si="90"/>
        <v>751366.31</v>
      </c>
      <c r="R226" s="24">
        <f t="shared" si="91"/>
        <v>898685</v>
      </c>
      <c r="S226" s="24">
        <f t="shared" si="92"/>
        <v>771197.63</v>
      </c>
      <c r="T226" s="24">
        <f t="shared" si="93"/>
        <v>-127487.37</v>
      </c>
      <c r="U226" s="57">
        <f t="shared" si="94"/>
        <v>85.814009358117687</v>
      </c>
      <c r="V226" s="23">
        <f t="shared" si="95"/>
        <v>19831.319999999949</v>
      </c>
      <c r="W226" s="58">
        <f t="shared" si="96"/>
        <v>2.6393677406164215</v>
      </c>
    </row>
    <row r="227" spans="1:23" s="20" customFormat="1" ht="25.5" x14ac:dyDescent="0.2">
      <c r="A227" s="28" t="s">
        <v>131</v>
      </c>
      <c r="B227" s="65" t="s">
        <v>132</v>
      </c>
      <c r="C227" s="23">
        <v>72298.81</v>
      </c>
      <c r="D227" s="23">
        <v>145319</v>
      </c>
      <c r="E227" s="23">
        <v>128668.85</v>
      </c>
      <c r="F227" s="23">
        <f t="shared" si="97"/>
        <v>16650.149999999994</v>
      </c>
      <c r="G227" s="14">
        <f t="shared" si="98"/>
        <v>88.542344772534904</v>
      </c>
      <c r="H227" s="23">
        <f t="shared" si="88"/>
        <v>56370.040000000008</v>
      </c>
      <c r="I227" s="15">
        <f t="shared" si="89"/>
        <v>77.968143597384255</v>
      </c>
      <c r="J227" s="23">
        <v>0</v>
      </c>
      <c r="K227" s="23">
        <v>0</v>
      </c>
      <c r="L227" s="23">
        <v>0</v>
      </c>
      <c r="M227" s="23">
        <f t="shared" si="66"/>
        <v>0</v>
      </c>
      <c r="N227" s="14">
        <f t="shared" si="67"/>
        <v>0</v>
      </c>
      <c r="O227" s="23">
        <f t="shared" si="99"/>
        <v>0</v>
      </c>
      <c r="P227" s="15">
        <f t="shared" si="100"/>
        <v>0</v>
      </c>
      <c r="Q227" s="24">
        <f t="shared" si="90"/>
        <v>72298.81</v>
      </c>
      <c r="R227" s="24">
        <f t="shared" si="91"/>
        <v>145319</v>
      </c>
      <c r="S227" s="24">
        <f t="shared" si="92"/>
        <v>128668.85</v>
      </c>
      <c r="T227" s="24">
        <f t="shared" si="93"/>
        <v>-16650.149999999994</v>
      </c>
      <c r="U227" s="57">
        <f t="shared" si="94"/>
        <v>88.542344772534904</v>
      </c>
      <c r="V227" s="23">
        <f t="shared" si="95"/>
        <v>56370.040000000008</v>
      </c>
      <c r="W227" s="58">
        <f t="shared" si="96"/>
        <v>77.968143597384255</v>
      </c>
    </row>
    <row r="228" spans="1:23" s="20" customFormat="1" x14ac:dyDescent="0.2">
      <c r="A228" s="28" t="s">
        <v>133</v>
      </c>
      <c r="B228" s="65" t="s">
        <v>134</v>
      </c>
      <c r="C228" s="23">
        <v>332522.49</v>
      </c>
      <c r="D228" s="23">
        <v>523739</v>
      </c>
      <c r="E228" s="23">
        <v>395435.14</v>
      </c>
      <c r="F228" s="23">
        <f t="shared" si="97"/>
        <v>128303.85999999999</v>
      </c>
      <c r="G228" s="14">
        <f t="shared" si="98"/>
        <v>75.502328449857657</v>
      </c>
      <c r="H228" s="23">
        <f t="shared" si="88"/>
        <v>62912.650000000023</v>
      </c>
      <c r="I228" s="15">
        <f t="shared" si="89"/>
        <v>18.919818024940199</v>
      </c>
      <c r="J228" s="23">
        <v>0</v>
      </c>
      <c r="K228" s="23">
        <v>0</v>
      </c>
      <c r="L228" s="23">
        <v>0</v>
      </c>
      <c r="M228" s="23">
        <f t="shared" si="66"/>
        <v>0</v>
      </c>
      <c r="N228" s="14">
        <f t="shared" si="67"/>
        <v>0</v>
      </c>
      <c r="O228" s="23">
        <f t="shared" si="99"/>
        <v>0</v>
      </c>
      <c r="P228" s="15">
        <f t="shared" si="100"/>
        <v>0</v>
      </c>
      <c r="Q228" s="24">
        <f t="shared" si="90"/>
        <v>332522.49</v>
      </c>
      <c r="R228" s="24">
        <f t="shared" si="91"/>
        <v>523739</v>
      </c>
      <c r="S228" s="24">
        <f t="shared" si="92"/>
        <v>395435.14</v>
      </c>
      <c r="T228" s="24">
        <f t="shared" si="93"/>
        <v>-128303.85999999999</v>
      </c>
      <c r="U228" s="57">
        <f t="shared" si="94"/>
        <v>75.502328449857657</v>
      </c>
      <c r="V228" s="23">
        <f t="shared" si="95"/>
        <v>62912.650000000023</v>
      </c>
      <c r="W228" s="58">
        <f t="shared" si="96"/>
        <v>18.919818024940199</v>
      </c>
    </row>
    <row r="229" spans="1:23" s="20" customFormat="1" x14ac:dyDescent="0.2">
      <c r="A229" s="28" t="s">
        <v>135</v>
      </c>
      <c r="B229" s="65" t="s">
        <v>136</v>
      </c>
      <c r="C229" s="23">
        <v>280245.40000000002</v>
      </c>
      <c r="D229" s="23">
        <v>349980</v>
      </c>
      <c r="E229" s="23">
        <v>336766.67</v>
      </c>
      <c r="F229" s="23">
        <f t="shared" si="97"/>
        <v>13213.330000000016</v>
      </c>
      <c r="G229" s="14">
        <f t="shared" si="98"/>
        <v>96.224547116978115</v>
      </c>
      <c r="H229" s="23">
        <f t="shared" si="88"/>
        <v>56521.26999999996</v>
      </c>
      <c r="I229" s="15">
        <f t="shared" si="89"/>
        <v>20.168491614848975</v>
      </c>
      <c r="J229" s="23">
        <v>0</v>
      </c>
      <c r="K229" s="23">
        <v>0</v>
      </c>
      <c r="L229" s="23">
        <v>0</v>
      </c>
      <c r="M229" s="23">
        <f t="shared" si="66"/>
        <v>0</v>
      </c>
      <c r="N229" s="14">
        <f t="shared" si="67"/>
        <v>0</v>
      </c>
      <c r="O229" s="23">
        <f t="shared" si="99"/>
        <v>0</v>
      </c>
      <c r="P229" s="15">
        <f t="shared" si="100"/>
        <v>0</v>
      </c>
      <c r="Q229" s="24">
        <f t="shared" si="90"/>
        <v>280245.40000000002</v>
      </c>
      <c r="R229" s="24">
        <f t="shared" si="91"/>
        <v>349980</v>
      </c>
      <c r="S229" s="24">
        <f t="shared" si="92"/>
        <v>336766.67</v>
      </c>
      <c r="T229" s="24">
        <f t="shared" si="93"/>
        <v>-13213.330000000016</v>
      </c>
      <c r="U229" s="57">
        <f t="shared" si="94"/>
        <v>96.224547116978115</v>
      </c>
      <c r="V229" s="23">
        <f t="shared" si="95"/>
        <v>56521.26999999996</v>
      </c>
      <c r="W229" s="58">
        <f t="shared" si="96"/>
        <v>20.168491614848975</v>
      </c>
    </row>
    <row r="230" spans="1:23" s="20" customFormat="1" ht="38.25" x14ac:dyDescent="0.2">
      <c r="A230" s="28" t="s">
        <v>137</v>
      </c>
      <c r="B230" s="65" t="s">
        <v>138</v>
      </c>
      <c r="C230" s="23">
        <v>1725.3</v>
      </c>
      <c r="D230" s="23">
        <v>0</v>
      </c>
      <c r="E230" s="23">
        <v>0</v>
      </c>
      <c r="F230" s="23">
        <f t="shared" si="97"/>
        <v>0</v>
      </c>
      <c r="G230" s="23">
        <f t="shared" si="98"/>
        <v>0</v>
      </c>
      <c r="H230" s="23">
        <f t="shared" si="88"/>
        <v>-1725.3</v>
      </c>
      <c r="I230" s="15">
        <f t="shared" si="89"/>
        <v>-100</v>
      </c>
      <c r="J230" s="23">
        <v>0</v>
      </c>
      <c r="K230" s="23">
        <v>0</v>
      </c>
      <c r="L230" s="23">
        <v>0</v>
      </c>
      <c r="M230" s="23">
        <f t="shared" si="66"/>
        <v>0</v>
      </c>
      <c r="N230" s="14">
        <f t="shared" si="67"/>
        <v>0</v>
      </c>
      <c r="O230" s="23">
        <f t="shared" si="99"/>
        <v>0</v>
      </c>
      <c r="P230" s="15">
        <f t="shared" si="100"/>
        <v>0</v>
      </c>
      <c r="Q230" s="24">
        <f t="shared" si="90"/>
        <v>1725.3</v>
      </c>
      <c r="R230" s="24">
        <f t="shared" si="91"/>
        <v>0</v>
      </c>
      <c r="S230" s="24">
        <f t="shared" si="92"/>
        <v>0</v>
      </c>
      <c r="T230" s="24">
        <f t="shared" si="93"/>
        <v>0</v>
      </c>
      <c r="U230" s="57">
        <f t="shared" si="94"/>
        <v>0</v>
      </c>
      <c r="V230" s="23">
        <f t="shared" si="95"/>
        <v>-1725.3</v>
      </c>
      <c r="W230" s="58">
        <f t="shared" si="96"/>
        <v>-100</v>
      </c>
    </row>
    <row r="231" spans="1:23" s="20" customFormat="1" ht="38.25" x14ac:dyDescent="0.2">
      <c r="A231" s="28" t="s">
        <v>139</v>
      </c>
      <c r="B231" s="65" t="s">
        <v>140</v>
      </c>
      <c r="C231" s="23">
        <v>1725.3</v>
      </c>
      <c r="D231" s="23">
        <v>0</v>
      </c>
      <c r="E231" s="23">
        <v>0</v>
      </c>
      <c r="F231" s="23">
        <f t="shared" si="97"/>
        <v>0</v>
      </c>
      <c r="G231" s="23">
        <f t="shared" si="98"/>
        <v>0</v>
      </c>
      <c r="H231" s="23">
        <f t="shared" si="88"/>
        <v>-1725.3</v>
      </c>
      <c r="I231" s="15">
        <f t="shared" si="89"/>
        <v>-100</v>
      </c>
      <c r="J231" s="23">
        <v>0</v>
      </c>
      <c r="K231" s="23">
        <v>0</v>
      </c>
      <c r="L231" s="23">
        <v>0</v>
      </c>
      <c r="M231" s="23">
        <f t="shared" si="66"/>
        <v>0</v>
      </c>
      <c r="N231" s="14">
        <f t="shared" si="67"/>
        <v>0</v>
      </c>
      <c r="O231" s="23">
        <f t="shared" si="99"/>
        <v>0</v>
      </c>
      <c r="P231" s="15">
        <f t="shared" si="100"/>
        <v>0</v>
      </c>
      <c r="Q231" s="24">
        <f t="shared" si="90"/>
        <v>1725.3</v>
      </c>
      <c r="R231" s="24">
        <f t="shared" si="91"/>
        <v>0</v>
      </c>
      <c r="S231" s="24">
        <f t="shared" si="92"/>
        <v>0</v>
      </c>
      <c r="T231" s="24">
        <f t="shared" si="93"/>
        <v>0</v>
      </c>
      <c r="U231" s="57">
        <f t="shared" si="94"/>
        <v>0</v>
      </c>
      <c r="V231" s="23">
        <f t="shared" si="95"/>
        <v>-1725.3</v>
      </c>
      <c r="W231" s="58">
        <f t="shared" si="96"/>
        <v>-100</v>
      </c>
    </row>
    <row r="232" spans="1:23" s="20" customFormat="1" x14ac:dyDescent="0.2">
      <c r="A232" s="28" t="s">
        <v>141</v>
      </c>
      <c r="B232" s="65" t="s">
        <v>142</v>
      </c>
      <c r="C232" s="23">
        <v>4923.66</v>
      </c>
      <c r="D232" s="23">
        <v>9000</v>
      </c>
      <c r="E232" s="23">
        <v>1274.1600000000001</v>
      </c>
      <c r="F232" s="23">
        <f t="shared" si="97"/>
        <v>7725.84</v>
      </c>
      <c r="G232" s="14">
        <f t="shared" si="98"/>
        <v>14.157333333333334</v>
      </c>
      <c r="H232" s="23">
        <f t="shared" si="88"/>
        <v>-3649.5</v>
      </c>
      <c r="I232" s="15">
        <f t="shared" si="89"/>
        <v>-74.121689962345087</v>
      </c>
      <c r="J232" s="23">
        <v>0</v>
      </c>
      <c r="K232" s="23">
        <v>0</v>
      </c>
      <c r="L232" s="23">
        <v>0</v>
      </c>
      <c r="M232" s="23">
        <f t="shared" si="66"/>
        <v>0</v>
      </c>
      <c r="N232" s="14">
        <f t="shared" si="67"/>
        <v>0</v>
      </c>
      <c r="O232" s="23">
        <f t="shared" si="99"/>
        <v>0</v>
      </c>
      <c r="P232" s="15">
        <f t="shared" si="100"/>
        <v>0</v>
      </c>
      <c r="Q232" s="24">
        <f t="shared" si="90"/>
        <v>4923.66</v>
      </c>
      <c r="R232" s="24">
        <f t="shared" si="91"/>
        <v>9000</v>
      </c>
      <c r="S232" s="24">
        <f t="shared" si="92"/>
        <v>1274.1600000000001</v>
      </c>
      <c r="T232" s="24">
        <f t="shared" si="93"/>
        <v>-7725.84</v>
      </c>
      <c r="U232" s="57">
        <f t="shared" si="94"/>
        <v>14.157333333333334</v>
      </c>
      <c r="V232" s="23">
        <f t="shared" si="95"/>
        <v>-3649.5</v>
      </c>
      <c r="W232" s="58">
        <f t="shared" si="96"/>
        <v>-74.121689962345087</v>
      </c>
    </row>
    <row r="233" spans="1:23" s="20" customFormat="1" x14ac:dyDescent="0.2">
      <c r="A233" s="28" t="s">
        <v>186</v>
      </c>
      <c r="B233" s="65" t="s">
        <v>256</v>
      </c>
      <c r="C233" s="23">
        <v>0</v>
      </c>
      <c r="D233" s="23">
        <v>0</v>
      </c>
      <c r="E233" s="23">
        <v>0</v>
      </c>
      <c r="F233" s="23">
        <f t="shared" si="97"/>
        <v>0</v>
      </c>
      <c r="G233" s="14">
        <f t="shared" si="98"/>
        <v>0</v>
      </c>
      <c r="H233" s="23">
        <f t="shared" si="88"/>
        <v>0</v>
      </c>
      <c r="I233" s="15">
        <f t="shared" si="89"/>
        <v>0</v>
      </c>
      <c r="J233" s="23">
        <v>634543.55000000005</v>
      </c>
      <c r="K233" s="23">
        <v>32000</v>
      </c>
      <c r="L233" s="23">
        <v>30506.76</v>
      </c>
      <c r="M233" s="23">
        <f t="shared" si="66"/>
        <v>1493.2400000000016</v>
      </c>
      <c r="N233" s="14">
        <f t="shared" si="67"/>
        <v>95.333624999999998</v>
      </c>
      <c r="O233" s="23">
        <f>L233-J233</f>
        <v>-604036.79</v>
      </c>
      <c r="P233" s="15">
        <f>IF(J233=0,0,L233/J233*100-100)</f>
        <v>-95.192329982709623</v>
      </c>
      <c r="Q233" s="24">
        <f t="shared" si="90"/>
        <v>634543.55000000005</v>
      </c>
      <c r="R233" s="24">
        <f t="shared" si="91"/>
        <v>32000</v>
      </c>
      <c r="S233" s="24">
        <f t="shared" si="92"/>
        <v>30506.76</v>
      </c>
      <c r="T233" s="24">
        <f t="shared" si="93"/>
        <v>-1493.2400000000016</v>
      </c>
      <c r="U233" s="57">
        <f t="shared" si="94"/>
        <v>95.333624999999998</v>
      </c>
      <c r="V233" s="23">
        <f t="shared" si="95"/>
        <v>-604036.79</v>
      </c>
      <c r="W233" s="58">
        <f t="shared" si="96"/>
        <v>-95.192329982709623</v>
      </c>
    </row>
    <row r="234" spans="1:23" s="20" customFormat="1" x14ac:dyDescent="0.2">
      <c r="A234" s="28" t="s">
        <v>257</v>
      </c>
      <c r="B234" s="65" t="s">
        <v>258</v>
      </c>
      <c r="C234" s="23">
        <v>0</v>
      </c>
      <c r="D234" s="23">
        <v>0</v>
      </c>
      <c r="E234" s="23">
        <v>0</v>
      </c>
      <c r="F234" s="23">
        <f t="shared" si="97"/>
        <v>0</v>
      </c>
      <c r="G234" s="14">
        <f t="shared" si="98"/>
        <v>0</v>
      </c>
      <c r="H234" s="23">
        <f t="shared" si="88"/>
        <v>0</v>
      </c>
      <c r="I234" s="15">
        <f t="shared" si="89"/>
        <v>0</v>
      </c>
      <c r="J234" s="23">
        <v>634543.55000000005</v>
      </c>
      <c r="K234" s="23">
        <v>32000</v>
      </c>
      <c r="L234" s="23">
        <v>30506.76</v>
      </c>
      <c r="M234" s="23">
        <f t="shared" si="66"/>
        <v>1493.2400000000016</v>
      </c>
      <c r="N234" s="14">
        <f t="shared" si="67"/>
        <v>95.333624999999998</v>
      </c>
      <c r="O234" s="23">
        <f t="shared" ref="O234:O297" si="101">L234-J234</f>
        <v>-604036.79</v>
      </c>
      <c r="P234" s="15">
        <f t="shared" ref="P234:P297" si="102">IF(J234=0,0,L234/J234*100-100)</f>
        <v>-95.192329982709623</v>
      </c>
      <c r="Q234" s="24">
        <f t="shared" si="90"/>
        <v>634543.55000000005</v>
      </c>
      <c r="R234" s="24">
        <f t="shared" si="91"/>
        <v>32000</v>
      </c>
      <c r="S234" s="24">
        <f t="shared" si="92"/>
        <v>30506.76</v>
      </c>
      <c r="T234" s="24">
        <f t="shared" si="93"/>
        <v>-1493.2400000000016</v>
      </c>
      <c r="U234" s="57">
        <f t="shared" si="94"/>
        <v>95.333624999999998</v>
      </c>
      <c r="V234" s="23">
        <f t="shared" si="95"/>
        <v>-604036.79</v>
      </c>
      <c r="W234" s="58">
        <f t="shared" si="96"/>
        <v>-95.192329982709623</v>
      </c>
    </row>
    <row r="235" spans="1:23" s="20" customFormat="1" ht="25.5" x14ac:dyDescent="0.2">
      <c r="A235" s="28" t="s">
        <v>259</v>
      </c>
      <c r="B235" s="65" t="s">
        <v>260</v>
      </c>
      <c r="C235" s="23">
        <v>0</v>
      </c>
      <c r="D235" s="23">
        <v>0</v>
      </c>
      <c r="E235" s="23">
        <v>0</v>
      </c>
      <c r="F235" s="23">
        <f t="shared" si="97"/>
        <v>0</v>
      </c>
      <c r="G235" s="14">
        <f t="shared" si="98"/>
        <v>0</v>
      </c>
      <c r="H235" s="23">
        <f t="shared" si="88"/>
        <v>0</v>
      </c>
      <c r="I235" s="15">
        <f t="shared" si="89"/>
        <v>0</v>
      </c>
      <c r="J235" s="23">
        <v>147496</v>
      </c>
      <c r="K235" s="23">
        <v>32000</v>
      </c>
      <c r="L235" s="23">
        <v>30506.76</v>
      </c>
      <c r="M235" s="23">
        <f t="shared" si="66"/>
        <v>1493.2400000000016</v>
      </c>
      <c r="N235" s="14">
        <f t="shared" si="67"/>
        <v>95.333624999999998</v>
      </c>
      <c r="O235" s="23">
        <f t="shared" si="101"/>
        <v>-116989.24</v>
      </c>
      <c r="P235" s="15">
        <f t="shared" si="102"/>
        <v>-79.316889949557961</v>
      </c>
      <c r="Q235" s="24">
        <f t="shared" si="90"/>
        <v>147496</v>
      </c>
      <c r="R235" s="24">
        <f t="shared" si="91"/>
        <v>32000</v>
      </c>
      <c r="S235" s="24">
        <f t="shared" si="92"/>
        <v>30506.76</v>
      </c>
      <c r="T235" s="24">
        <f t="shared" si="93"/>
        <v>-1493.2400000000016</v>
      </c>
      <c r="U235" s="57">
        <f t="shared" si="94"/>
        <v>95.333624999999998</v>
      </c>
      <c r="V235" s="23">
        <f t="shared" si="95"/>
        <v>-116989.24</v>
      </c>
      <c r="W235" s="58">
        <f t="shared" si="96"/>
        <v>-79.316889949557961</v>
      </c>
    </row>
    <row r="236" spans="1:23" s="20" customFormat="1" x14ac:dyDescent="0.2">
      <c r="A236" s="28" t="s">
        <v>261</v>
      </c>
      <c r="B236" s="65" t="s">
        <v>262</v>
      </c>
      <c r="C236" s="23">
        <v>0</v>
      </c>
      <c r="D236" s="23">
        <v>0</v>
      </c>
      <c r="E236" s="23">
        <v>0</v>
      </c>
      <c r="F236" s="23">
        <f t="shared" si="97"/>
        <v>0</v>
      </c>
      <c r="G236" s="14">
        <f t="shared" si="98"/>
        <v>0</v>
      </c>
      <c r="H236" s="23">
        <f t="shared" si="88"/>
        <v>0</v>
      </c>
      <c r="I236" s="15">
        <f t="shared" si="89"/>
        <v>0</v>
      </c>
      <c r="J236" s="23">
        <v>487047.55</v>
      </c>
      <c r="K236" s="23">
        <v>0</v>
      </c>
      <c r="L236" s="23">
        <v>0</v>
      </c>
      <c r="M236" s="23">
        <f t="shared" si="66"/>
        <v>0</v>
      </c>
      <c r="N236" s="14">
        <f t="shared" si="67"/>
        <v>0</v>
      </c>
      <c r="O236" s="23">
        <f t="shared" si="101"/>
        <v>-487047.55</v>
      </c>
      <c r="P236" s="15">
        <f t="shared" si="102"/>
        <v>-100</v>
      </c>
      <c r="Q236" s="24">
        <f t="shared" si="90"/>
        <v>487047.55</v>
      </c>
      <c r="R236" s="24">
        <f t="shared" si="91"/>
        <v>0</v>
      </c>
      <c r="S236" s="24">
        <f t="shared" si="92"/>
        <v>0</v>
      </c>
      <c r="T236" s="24">
        <f t="shared" si="93"/>
        <v>0</v>
      </c>
      <c r="U236" s="57">
        <f t="shared" si="94"/>
        <v>0</v>
      </c>
      <c r="V236" s="23">
        <f t="shared" si="95"/>
        <v>-487047.55</v>
      </c>
      <c r="W236" s="58">
        <f t="shared" si="96"/>
        <v>-100</v>
      </c>
    </row>
    <row r="237" spans="1:23" s="20" customFormat="1" x14ac:dyDescent="0.2">
      <c r="A237" s="28" t="s">
        <v>263</v>
      </c>
      <c r="B237" s="65" t="s">
        <v>264</v>
      </c>
      <c r="C237" s="23">
        <v>0</v>
      </c>
      <c r="D237" s="23">
        <v>0</v>
      </c>
      <c r="E237" s="23">
        <v>0</v>
      </c>
      <c r="F237" s="23">
        <f t="shared" si="97"/>
        <v>0</v>
      </c>
      <c r="G237" s="14">
        <f t="shared" si="98"/>
        <v>0</v>
      </c>
      <c r="H237" s="23">
        <f t="shared" si="88"/>
        <v>0</v>
      </c>
      <c r="I237" s="15">
        <f t="shared" si="89"/>
        <v>0</v>
      </c>
      <c r="J237" s="23">
        <v>487047.55</v>
      </c>
      <c r="K237" s="23">
        <v>0</v>
      </c>
      <c r="L237" s="23">
        <v>0</v>
      </c>
      <c r="M237" s="23">
        <f t="shared" si="66"/>
        <v>0</v>
      </c>
      <c r="N237" s="14">
        <f t="shared" si="67"/>
        <v>0</v>
      </c>
      <c r="O237" s="23">
        <f t="shared" si="101"/>
        <v>-487047.55</v>
      </c>
      <c r="P237" s="15">
        <f t="shared" si="102"/>
        <v>-100</v>
      </c>
      <c r="Q237" s="24">
        <f t="shared" si="90"/>
        <v>487047.55</v>
      </c>
      <c r="R237" s="24">
        <f t="shared" si="91"/>
        <v>0</v>
      </c>
      <c r="S237" s="24">
        <f t="shared" si="92"/>
        <v>0</v>
      </c>
      <c r="T237" s="24">
        <f t="shared" si="93"/>
        <v>0</v>
      </c>
      <c r="U237" s="57">
        <f t="shared" si="94"/>
        <v>0</v>
      </c>
      <c r="V237" s="23">
        <f t="shared" si="95"/>
        <v>-487047.55</v>
      </c>
      <c r="W237" s="58">
        <f t="shared" si="96"/>
        <v>-100</v>
      </c>
    </row>
    <row r="238" spans="1:23" s="20" customFormat="1" ht="76.5" x14ac:dyDescent="0.2">
      <c r="A238" s="34" t="s">
        <v>161</v>
      </c>
      <c r="B238" s="71" t="s">
        <v>162</v>
      </c>
      <c r="C238" s="35">
        <v>30071117.960000001</v>
      </c>
      <c r="D238" s="35">
        <v>54993809</v>
      </c>
      <c r="E238" s="35">
        <v>37029547.740000002</v>
      </c>
      <c r="F238" s="35">
        <f t="shared" si="97"/>
        <v>17964261.259999998</v>
      </c>
      <c r="G238" s="42">
        <f t="shared" si="98"/>
        <v>67.334029799608899</v>
      </c>
      <c r="H238" s="35">
        <f t="shared" si="88"/>
        <v>6958429.7800000012</v>
      </c>
      <c r="I238" s="15">
        <f t="shared" si="89"/>
        <v>23.139910492373332</v>
      </c>
      <c r="J238" s="35">
        <v>3662772.93</v>
      </c>
      <c r="K238" s="35">
        <v>1317679.1800000002</v>
      </c>
      <c r="L238" s="35">
        <v>973117.91</v>
      </c>
      <c r="M238" s="35">
        <f t="shared" si="66"/>
        <v>344561.27000000014</v>
      </c>
      <c r="N238" s="42">
        <f t="shared" si="67"/>
        <v>73.850898213326857</v>
      </c>
      <c r="O238" s="32">
        <f t="shared" si="101"/>
        <v>-2689655.02</v>
      </c>
      <c r="P238" s="18">
        <f t="shared" si="102"/>
        <v>-73.432207548831045</v>
      </c>
      <c r="Q238" s="24">
        <f t="shared" si="90"/>
        <v>33733890.890000001</v>
      </c>
      <c r="R238" s="24">
        <f t="shared" si="91"/>
        <v>56311488.18</v>
      </c>
      <c r="S238" s="24">
        <f t="shared" si="92"/>
        <v>38002665.649999999</v>
      </c>
      <c r="T238" s="24">
        <f t="shared" si="93"/>
        <v>-18308822.530000001</v>
      </c>
      <c r="U238" s="57">
        <f t="shared" si="94"/>
        <v>67.48652340446813</v>
      </c>
      <c r="V238" s="23">
        <f t="shared" si="95"/>
        <v>4268774.7599999979</v>
      </c>
      <c r="W238" s="58">
        <f t="shared" si="96"/>
        <v>12.65426147822582</v>
      </c>
    </row>
    <row r="239" spans="1:23" s="20" customFormat="1" x14ac:dyDescent="0.2">
      <c r="A239" s="28" t="s">
        <v>109</v>
      </c>
      <c r="B239" s="65" t="s">
        <v>110</v>
      </c>
      <c r="C239" s="23">
        <v>30071117.960000001</v>
      </c>
      <c r="D239" s="23">
        <v>54993809</v>
      </c>
      <c r="E239" s="23">
        <v>37029547.740000002</v>
      </c>
      <c r="F239" s="23">
        <f t="shared" si="97"/>
        <v>17964261.259999998</v>
      </c>
      <c r="G239" s="14">
        <f t="shared" si="98"/>
        <v>67.334029799608899</v>
      </c>
      <c r="H239" s="23">
        <f t="shared" si="88"/>
        <v>6958429.7800000012</v>
      </c>
      <c r="I239" s="15">
        <f t="shared" si="89"/>
        <v>23.139910492373332</v>
      </c>
      <c r="J239" s="23">
        <v>84196.3</v>
      </c>
      <c r="K239" s="23">
        <v>438578.91000000003</v>
      </c>
      <c r="L239" s="23">
        <v>433744.01</v>
      </c>
      <c r="M239" s="23">
        <f t="shared" si="66"/>
        <v>4834.9000000000233</v>
      </c>
      <c r="N239" s="14">
        <f t="shared" si="67"/>
        <v>98.897598610019799</v>
      </c>
      <c r="O239" s="17">
        <f t="shared" si="101"/>
        <v>349547.71</v>
      </c>
      <c r="P239" s="18">
        <f t="shared" si="102"/>
        <v>415.15804138661667</v>
      </c>
      <c r="Q239" s="24">
        <f t="shared" si="90"/>
        <v>30155314.260000002</v>
      </c>
      <c r="R239" s="24">
        <f t="shared" si="91"/>
        <v>55432387.909999996</v>
      </c>
      <c r="S239" s="24">
        <f t="shared" si="92"/>
        <v>37463291.75</v>
      </c>
      <c r="T239" s="24">
        <f t="shared" si="93"/>
        <v>-17969096.159999996</v>
      </c>
      <c r="U239" s="57">
        <f t="shared" si="94"/>
        <v>67.583759535716524</v>
      </c>
      <c r="V239" s="23">
        <f t="shared" si="95"/>
        <v>7307977.4899999984</v>
      </c>
      <c r="W239" s="58">
        <f t="shared" si="96"/>
        <v>24.234459727364822</v>
      </c>
    </row>
    <row r="240" spans="1:23" s="20" customFormat="1" ht="25.5" x14ac:dyDescent="0.2">
      <c r="A240" s="28" t="s">
        <v>111</v>
      </c>
      <c r="B240" s="65" t="s">
        <v>112</v>
      </c>
      <c r="C240" s="23">
        <v>23907715.82</v>
      </c>
      <c r="D240" s="23">
        <v>45991000</v>
      </c>
      <c r="E240" s="23">
        <v>30249545.460000001</v>
      </c>
      <c r="F240" s="23">
        <f t="shared" si="97"/>
        <v>15741454.539999999</v>
      </c>
      <c r="G240" s="14">
        <f t="shared" si="98"/>
        <v>65.77275001630754</v>
      </c>
      <c r="H240" s="23">
        <f t="shared" si="88"/>
        <v>6341829.6400000006</v>
      </c>
      <c r="I240" s="15">
        <f t="shared" si="89"/>
        <v>26.526288365426964</v>
      </c>
      <c r="J240" s="23">
        <v>0</v>
      </c>
      <c r="K240" s="23">
        <v>0</v>
      </c>
      <c r="L240" s="23">
        <v>0</v>
      </c>
      <c r="M240" s="23">
        <f t="shared" si="66"/>
        <v>0</v>
      </c>
      <c r="N240" s="14">
        <f t="shared" si="67"/>
        <v>0</v>
      </c>
      <c r="O240" s="17">
        <f t="shared" si="101"/>
        <v>0</v>
      </c>
      <c r="P240" s="18">
        <f t="shared" si="102"/>
        <v>0</v>
      </c>
      <c r="Q240" s="24">
        <f t="shared" si="90"/>
        <v>23907715.82</v>
      </c>
      <c r="R240" s="24">
        <f t="shared" si="91"/>
        <v>45991000</v>
      </c>
      <c r="S240" s="24">
        <f t="shared" si="92"/>
        <v>30249545.460000001</v>
      </c>
      <c r="T240" s="24">
        <f t="shared" si="93"/>
        <v>-15741454.539999999</v>
      </c>
      <c r="U240" s="57">
        <f t="shared" si="94"/>
        <v>65.77275001630754</v>
      </c>
      <c r="V240" s="23">
        <f t="shared" si="95"/>
        <v>6341829.6400000006</v>
      </c>
      <c r="W240" s="58">
        <f t="shared" si="96"/>
        <v>26.526288365426964</v>
      </c>
    </row>
    <row r="241" spans="1:23" s="20" customFormat="1" x14ac:dyDescent="0.2">
      <c r="A241" s="28" t="s">
        <v>113</v>
      </c>
      <c r="B241" s="65" t="s">
        <v>114</v>
      </c>
      <c r="C241" s="23">
        <v>19522260.559999999</v>
      </c>
      <c r="D241" s="23">
        <v>37638093</v>
      </c>
      <c r="E241" s="23">
        <v>24748340.350000001</v>
      </c>
      <c r="F241" s="23">
        <f t="shared" si="97"/>
        <v>12889752.649999999</v>
      </c>
      <c r="G241" s="14">
        <f t="shared" si="98"/>
        <v>65.753438544296074</v>
      </c>
      <c r="H241" s="23">
        <f t="shared" si="88"/>
        <v>5226079.7900000028</v>
      </c>
      <c r="I241" s="15">
        <f t="shared" si="89"/>
        <v>26.769849597786546</v>
      </c>
      <c r="J241" s="23">
        <v>0</v>
      </c>
      <c r="K241" s="23">
        <v>0</v>
      </c>
      <c r="L241" s="23">
        <v>0</v>
      </c>
      <c r="M241" s="23">
        <f t="shared" si="66"/>
        <v>0</v>
      </c>
      <c r="N241" s="14">
        <f t="shared" si="67"/>
        <v>0</v>
      </c>
      <c r="O241" s="17">
        <f t="shared" si="101"/>
        <v>0</v>
      </c>
      <c r="P241" s="18">
        <f t="shared" si="102"/>
        <v>0</v>
      </c>
      <c r="Q241" s="24">
        <f t="shared" si="90"/>
        <v>19522260.559999999</v>
      </c>
      <c r="R241" s="24">
        <f t="shared" si="91"/>
        <v>37638093</v>
      </c>
      <c r="S241" s="24">
        <f t="shared" si="92"/>
        <v>24748340.350000001</v>
      </c>
      <c r="T241" s="24">
        <f t="shared" si="93"/>
        <v>-12889752.649999999</v>
      </c>
      <c r="U241" s="57">
        <f t="shared" si="94"/>
        <v>65.753438544296074</v>
      </c>
      <c r="V241" s="23">
        <f t="shared" si="95"/>
        <v>5226079.7900000028</v>
      </c>
      <c r="W241" s="58">
        <f t="shared" si="96"/>
        <v>26.769849597786546</v>
      </c>
    </row>
    <row r="242" spans="1:23" s="20" customFormat="1" x14ac:dyDescent="0.2">
      <c r="A242" s="28" t="s">
        <v>115</v>
      </c>
      <c r="B242" s="65" t="s">
        <v>116</v>
      </c>
      <c r="C242" s="23">
        <v>19522260.559999999</v>
      </c>
      <c r="D242" s="23">
        <v>37638093</v>
      </c>
      <c r="E242" s="23">
        <v>24748340.350000001</v>
      </c>
      <c r="F242" s="23">
        <f t="shared" si="97"/>
        <v>12889752.649999999</v>
      </c>
      <c r="G242" s="14">
        <f t="shared" si="98"/>
        <v>65.753438544296074</v>
      </c>
      <c r="H242" s="23">
        <f t="shared" si="88"/>
        <v>5226079.7900000028</v>
      </c>
      <c r="I242" s="15">
        <f t="shared" si="89"/>
        <v>26.769849597786546</v>
      </c>
      <c r="J242" s="23">
        <v>0</v>
      </c>
      <c r="K242" s="23">
        <v>0</v>
      </c>
      <c r="L242" s="23">
        <v>0</v>
      </c>
      <c r="M242" s="23">
        <f t="shared" si="66"/>
        <v>0</v>
      </c>
      <c r="N242" s="14">
        <f t="shared" si="67"/>
        <v>0</v>
      </c>
      <c r="O242" s="17">
        <f t="shared" si="101"/>
        <v>0</v>
      </c>
      <c r="P242" s="18">
        <f t="shared" si="102"/>
        <v>0</v>
      </c>
      <c r="Q242" s="24">
        <f t="shared" si="90"/>
        <v>19522260.559999999</v>
      </c>
      <c r="R242" s="24">
        <f t="shared" si="91"/>
        <v>37638093</v>
      </c>
      <c r="S242" s="24">
        <f t="shared" si="92"/>
        <v>24748340.350000001</v>
      </c>
      <c r="T242" s="24">
        <f t="shared" si="93"/>
        <v>-12889752.649999999</v>
      </c>
      <c r="U242" s="57">
        <f t="shared" si="94"/>
        <v>65.753438544296074</v>
      </c>
      <c r="V242" s="23">
        <f t="shared" si="95"/>
        <v>5226079.7900000028</v>
      </c>
      <c r="W242" s="58">
        <f t="shared" si="96"/>
        <v>26.769849597786546</v>
      </c>
    </row>
    <row r="243" spans="1:23" s="20" customFormat="1" x14ac:dyDescent="0.2">
      <c r="A243" s="28" t="s">
        <v>117</v>
      </c>
      <c r="B243" s="65" t="s">
        <v>118</v>
      </c>
      <c r="C243" s="23">
        <v>4385455.26</v>
      </c>
      <c r="D243" s="23">
        <v>8352907</v>
      </c>
      <c r="E243" s="23">
        <v>5501205.1100000003</v>
      </c>
      <c r="F243" s="23">
        <f t="shared" si="97"/>
        <v>2851701.8899999997</v>
      </c>
      <c r="G243" s="14">
        <f t="shared" si="98"/>
        <v>65.85976726425902</v>
      </c>
      <c r="H243" s="23">
        <f t="shared" si="88"/>
        <v>1115749.8500000006</v>
      </c>
      <c r="I243" s="15">
        <f t="shared" si="89"/>
        <v>25.442052964872801</v>
      </c>
      <c r="J243" s="23">
        <v>0</v>
      </c>
      <c r="K243" s="23">
        <v>0</v>
      </c>
      <c r="L243" s="23">
        <v>0</v>
      </c>
      <c r="M243" s="23">
        <f t="shared" si="66"/>
        <v>0</v>
      </c>
      <c r="N243" s="14">
        <f t="shared" si="67"/>
        <v>0</v>
      </c>
      <c r="O243" s="17">
        <f t="shared" si="101"/>
        <v>0</v>
      </c>
      <c r="P243" s="18">
        <f t="shared" si="102"/>
        <v>0</v>
      </c>
      <c r="Q243" s="24">
        <f t="shared" si="90"/>
        <v>4385455.26</v>
      </c>
      <c r="R243" s="24">
        <f t="shared" si="91"/>
        <v>8352907</v>
      </c>
      <c r="S243" s="24">
        <f t="shared" si="92"/>
        <v>5501205.1100000003</v>
      </c>
      <c r="T243" s="24">
        <f t="shared" si="93"/>
        <v>-2851701.8899999997</v>
      </c>
      <c r="U243" s="57">
        <f t="shared" si="94"/>
        <v>65.85976726425902</v>
      </c>
      <c r="V243" s="23">
        <f t="shared" si="95"/>
        <v>1115749.8500000006</v>
      </c>
      <c r="W243" s="58">
        <f t="shared" si="96"/>
        <v>25.442052964872801</v>
      </c>
    </row>
    <row r="244" spans="1:23" s="20" customFormat="1" x14ac:dyDescent="0.2">
      <c r="A244" s="28" t="s">
        <v>119</v>
      </c>
      <c r="B244" s="65" t="s">
        <v>120</v>
      </c>
      <c r="C244" s="23">
        <v>6151949.1799999997</v>
      </c>
      <c r="D244" s="23">
        <v>8980284</v>
      </c>
      <c r="E244" s="23">
        <v>6761769.4699999988</v>
      </c>
      <c r="F244" s="23">
        <f t="shared" si="97"/>
        <v>2218514.5300000012</v>
      </c>
      <c r="G244" s="14">
        <f t="shared" si="98"/>
        <v>75.295719712205084</v>
      </c>
      <c r="H244" s="23">
        <f t="shared" si="88"/>
        <v>609820.28999999911</v>
      </c>
      <c r="I244" s="15">
        <f t="shared" si="89"/>
        <v>9.9126353641302245</v>
      </c>
      <c r="J244" s="23">
        <v>84196.3</v>
      </c>
      <c r="K244" s="23">
        <v>438578.91000000003</v>
      </c>
      <c r="L244" s="23">
        <v>433744.01</v>
      </c>
      <c r="M244" s="23">
        <f t="shared" si="66"/>
        <v>4834.9000000000233</v>
      </c>
      <c r="N244" s="14">
        <f t="shared" si="67"/>
        <v>98.897598610019799</v>
      </c>
      <c r="O244" s="17">
        <f t="shared" si="101"/>
        <v>349547.71</v>
      </c>
      <c r="P244" s="18">
        <f t="shared" si="102"/>
        <v>415.15804138661667</v>
      </c>
      <c r="Q244" s="24">
        <f t="shared" si="90"/>
        <v>6236145.4799999995</v>
      </c>
      <c r="R244" s="24">
        <f t="shared" si="91"/>
        <v>9418862.9100000001</v>
      </c>
      <c r="S244" s="24">
        <f t="shared" si="92"/>
        <v>7195513.4799999986</v>
      </c>
      <c r="T244" s="24">
        <f t="shared" si="93"/>
        <v>-2223349.4300000016</v>
      </c>
      <c r="U244" s="57">
        <f t="shared" si="94"/>
        <v>76.394715038909069</v>
      </c>
      <c r="V244" s="23">
        <f t="shared" si="95"/>
        <v>959367.99999999907</v>
      </c>
      <c r="W244" s="58">
        <f t="shared" si="96"/>
        <v>15.38399004764716</v>
      </c>
    </row>
    <row r="245" spans="1:23" s="20" customFormat="1" ht="25.5" x14ac:dyDescent="0.2">
      <c r="A245" s="28" t="s">
        <v>121</v>
      </c>
      <c r="B245" s="65" t="s">
        <v>122</v>
      </c>
      <c r="C245" s="23">
        <v>831824.44</v>
      </c>
      <c r="D245" s="23">
        <v>1037538</v>
      </c>
      <c r="E245" s="23">
        <v>1036268.16</v>
      </c>
      <c r="F245" s="23">
        <f t="shared" si="97"/>
        <v>1269.8399999999674</v>
      </c>
      <c r="G245" s="14">
        <f t="shared" si="98"/>
        <v>99.877610265840872</v>
      </c>
      <c r="H245" s="23">
        <f t="shared" si="88"/>
        <v>204443.72000000009</v>
      </c>
      <c r="I245" s="15">
        <f t="shared" si="89"/>
        <v>24.577748641287826</v>
      </c>
      <c r="J245" s="23">
        <v>13298.7</v>
      </c>
      <c r="K245" s="23">
        <v>346443.21</v>
      </c>
      <c r="L245" s="23">
        <v>341608.31</v>
      </c>
      <c r="M245" s="23">
        <f t="shared" si="66"/>
        <v>4834.9000000000233</v>
      </c>
      <c r="N245" s="14">
        <f t="shared" si="67"/>
        <v>98.604417734150417</v>
      </c>
      <c r="O245" s="17">
        <f t="shared" si="101"/>
        <v>328309.61</v>
      </c>
      <c r="P245" s="18">
        <f t="shared" si="102"/>
        <v>2468.7346131576769</v>
      </c>
      <c r="Q245" s="24">
        <f t="shared" si="90"/>
        <v>845123.1399999999</v>
      </c>
      <c r="R245" s="24">
        <f t="shared" si="91"/>
        <v>1383981.21</v>
      </c>
      <c r="S245" s="24">
        <f t="shared" si="92"/>
        <v>1377876.47</v>
      </c>
      <c r="T245" s="24">
        <f t="shared" si="93"/>
        <v>-6104.7399999999907</v>
      </c>
      <c r="U245" s="57">
        <f t="shared" si="94"/>
        <v>99.558900080731576</v>
      </c>
      <c r="V245" s="23">
        <f t="shared" si="95"/>
        <v>532753.33000000007</v>
      </c>
      <c r="W245" s="58">
        <f t="shared" si="96"/>
        <v>63.038544891813075</v>
      </c>
    </row>
    <row r="246" spans="1:23" s="20" customFormat="1" ht="25.5" x14ac:dyDescent="0.2">
      <c r="A246" s="28" t="s">
        <v>149</v>
      </c>
      <c r="B246" s="65" t="s">
        <v>150</v>
      </c>
      <c r="C246" s="23">
        <v>23550</v>
      </c>
      <c r="D246" s="23">
        <v>56351</v>
      </c>
      <c r="E246" s="23">
        <v>53593.35</v>
      </c>
      <c r="F246" s="23">
        <f t="shared" si="97"/>
        <v>2757.6500000000015</v>
      </c>
      <c r="G246" s="14">
        <f t="shared" si="98"/>
        <v>95.106298024879763</v>
      </c>
      <c r="H246" s="23">
        <f t="shared" si="88"/>
        <v>30043.35</v>
      </c>
      <c r="I246" s="15">
        <f t="shared" si="89"/>
        <v>127.57261146496813</v>
      </c>
      <c r="J246" s="23">
        <v>300</v>
      </c>
      <c r="K246" s="23">
        <v>0</v>
      </c>
      <c r="L246" s="23">
        <v>0</v>
      </c>
      <c r="M246" s="23">
        <f t="shared" si="66"/>
        <v>0</v>
      </c>
      <c r="N246" s="14">
        <f t="shared" si="67"/>
        <v>0</v>
      </c>
      <c r="O246" s="17">
        <f t="shared" si="101"/>
        <v>-300</v>
      </c>
      <c r="P246" s="18">
        <f t="shared" si="102"/>
        <v>-100</v>
      </c>
      <c r="Q246" s="24">
        <f t="shared" si="90"/>
        <v>23850</v>
      </c>
      <c r="R246" s="24">
        <f t="shared" si="91"/>
        <v>56351</v>
      </c>
      <c r="S246" s="24">
        <f t="shared" si="92"/>
        <v>53593.35</v>
      </c>
      <c r="T246" s="24">
        <f t="shared" si="93"/>
        <v>-2757.6500000000015</v>
      </c>
      <c r="U246" s="57">
        <f t="shared" si="94"/>
        <v>95.106298024879763</v>
      </c>
      <c r="V246" s="23">
        <f t="shared" si="95"/>
        <v>29743.35</v>
      </c>
      <c r="W246" s="58">
        <f t="shared" si="96"/>
        <v>124.71006289308178</v>
      </c>
    </row>
    <row r="247" spans="1:23" s="20" customFormat="1" x14ac:dyDescent="0.2">
      <c r="A247" s="28" t="s">
        <v>151</v>
      </c>
      <c r="B247" s="65" t="s">
        <v>152</v>
      </c>
      <c r="C247" s="23">
        <v>862852.24</v>
      </c>
      <c r="D247" s="23">
        <v>1455300</v>
      </c>
      <c r="E247" s="23">
        <v>1259684.1299999999</v>
      </c>
      <c r="F247" s="23">
        <f t="shared" si="97"/>
        <v>195615.87000000011</v>
      </c>
      <c r="G247" s="14">
        <f t="shared" si="98"/>
        <v>86.558381776953198</v>
      </c>
      <c r="H247" s="23">
        <f t="shared" si="88"/>
        <v>396831.8899999999</v>
      </c>
      <c r="I247" s="15">
        <f t="shared" si="89"/>
        <v>45.990712152523344</v>
      </c>
      <c r="J247" s="23">
        <v>70597.600000000006</v>
      </c>
      <c r="K247" s="23">
        <v>92135.7</v>
      </c>
      <c r="L247" s="23">
        <v>92135.7</v>
      </c>
      <c r="M247" s="23">
        <f t="shared" si="66"/>
        <v>0</v>
      </c>
      <c r="N247" s="14">
        <f t="shared" si="67"/>
        <v>100</v>
      </c>
      <c r="O247" s="17">
        <f t="shared" si="101"/>
        <v>21538.099999999991</v>
      </c>
      <c r="P247" s="18">
        <f t="shared" si="102"/>
        <v>30.508260904053373</v>
      </c>
      <c r="Q247" s="24">
        <f t="shared" si="90"/>
        <v>933449.84</v>
      </c>
      <c r="R247" s="24">
        <f t="shared" si="91"/>
        <v>1547435.7</v>
      </c>
      <c r="S247" s="24">
        <f t="shared" si="92"/>
        <v>1351819.8299999998</v>
      </c>
      <c r="T247" s="24">
        <f t="shared" si="93"/>
        <v>-195615.87000000011</v>
      </c>
      <c r="U247" s="57">
        <f t="shared" si="94"/>
        <v>87.358707699454001</v>
      </c>
      <c r="V247" s="23">
        <f t="shared" si="95"/>
        <v>418369.98999999987</v>
      </c>
      <c r="W247" s="58">
        <f t="shared" si="96"/>
        <v>44.819761284655641</v>
      </c>
    </row>
    <row r="248" spans="1:23" s="20" customFormat="1" x14ac:dyDescent="0.2">
      <c r="A248" s="28" t="s">
        <v>123</v>
      </c>
      <c r="B248" s="65" t="s">
        <v>124</v>
      </c>
      <c r="C248" s="23">
        <v>1353445.09</v>
      </c>
      <c r="D248" s="23">
        <v>1059458</v>
      </c>
      <c r="E248" s="23">
        <v>1020398.9</v>
      </c>
      <c r="F248" s="23">
        <f t="shared" si="97"/>
        <v>39059.099999999977</v>
      </c>
      <c r="G248" s="14">
        <f t="shared" si="98"/>
        <v>96.31329415606848</v>
      </c>
      <c r="H248" s="23">
        <f t="shared" si="88"/>
        <v>-333046.19000000006</v>
      </c>
      <c r="I248" s="15">
        <f t="shared" si="89"/>
        <v>-24.607292343127128</v>
      </c>
      <c r="J248" s="23">
        <v>0</v>
      </c>
      <c r="K248" s="23">
        <v>0</v>
      </c>
      <c r="L248" s="23">
        <v>0</v>
      </c>
      <c r="M248" s="23">
        <f t="shared" si="66"/>
        <v>0</v>
      </c>
      <c r="N248" s="14">
        <f t="shared" si="67"/>
        <v>0</v>
      </c>
      <c r="O248" s="17">
        <f t="shared" si="101"/>
        <v>0</v>
      </c>
      <c r="P248" s="18">
        <f t="shared" si="102"/>
        <v>0</v>
      </c>
      <c r="Q248" s="24">
        <f t="shared" si="90"/>
        <v>1353445.09</v>
      </c>
      <c r="R248" s="24">
        <f t="shared" si="91"/>
        <v>1059458</v>
      </c>
      <c r="S248" s="24">
        <f t="shared" si="92"/>
        <v>1020398.9</v>
      </c>
      <c r="T248" s="24">
        <f t="shared" si="93"/>
        <v>-39059.099999999977</v>
      </c>
      <c r="U248" s="57">
        <f t="shared" si="94"/>
        <v>96.31329415606848</v>
      </c>
      <c r="V248" s="23">
        <f t="shared" si="95"/>
        <v>-333046.19000000006</v>
      </c>
      <c r="W248" s="58">
        <f t="shared" si="96"/>
        <v>-24.607292343127128</v>
      </c>
    </row>
    <row r="249" spans="1:23" s="20" customFormat="1" x14ac:dyDescent="0.2">
      <c r="A249" s="28" t="s">
        <v>125</v>
      </c>
      <c r="B249" s="65" t="s">
        <v>126</v>
      </c>
      <c r="C249" s="23">
        <v>64027.18</v>
      </c>
      <c r="D249" s="23">
        <v>76814</v>
      </c>
      <c r="E249" s="23">
        <v>76452.479999999996</v>
      </c>
      <c r="F249" s="23">
        <f t="shared" si="97"/>
        <v>361.52000000000407</v>
      </c>
      <c r="G249" s="14">
        <f t="shared" si="98"/>
        <v>99.529356627698078</v>
      </c>
      <c r="H249" s="23">
        <f t="shared" si="88"/>
        <v>12425.299999999996</v>
      </c>
      <c r="I249" s="15">
        <f t="shared" si="89"/>
        <v>19.40628964136792</v>
      </c>
      <c r="J249" s="23">
        <v>0</v>
      </c>
      <c r="K249" s="23">
        <v>0</v>
      </c>
      <c r="L249" s="23">
        <v>0</v>
      </c>
      <c r="M249" s="23">
        <f t="shared" si="66"/>
        <v>0</v>
      </c>
      <c r="N249" s="14">
        <f t="shared" si="67"/>
        <v>0</v>
      </c>
      <c r="O249" s="17">
        <f t="shared" si="101"/>
        <v>0</v>
      </c>
      <c r="P249" s="18">
        <f t="shared" si="102"/>
        <v>0</v>
      </c>
      <c r="Q249" s="24">
        <f t="shared" si="90"/>
        <v>64027.18</v>
      </c>
      <c r="R249" s="24">
        <f t="shared" si="91"/>
        <v>76814</v>
      </c>
      <c r="S249" s="24">
        <f t="shared" si="92"/>
        <v>76452.479999999996</v>
      </c>
      <c r="T249" s="24">
        <f t="shared" si="93"/>
        <v>-361.52000000000407</v>
      </c>
      <c r="U249" s="57">
        <f t="shared" si="94"/>
        <v>99.529356627698078</v>
      </c>
      <c r="V249" s="23">
        <f t="shared" si="95"/>
        <v>12425.299999999996</v>
      </c>
      <c r="W249" s="58">
        <f t="shared" si="96"/>
        <v>19.40628964136792</v>
      </c>
    </row>
    <row r="250" spans="1:23" s="20" customFormat="1" ht="25.5" x14ac:dyDescent="0.2">
      <c r="A250" s="28" t="s">
        <v>127</v>
      </c>
      <c r="B250" s="65" t="s">
        <v>128</v>
      </c>
      <c r="C250" s="23">
        <v>2990443.0300000003</v>
      </c>
      <c r="D250" s="23">
        <v>5283791</v>
      </c>
      <c r="E250" s="23">
        <v>3304411.4499999997</v>
      </c>
      <c r="F250" s="23">
        <f t="shared" si="97"/>
        <v>1979379.5500000003</v>
      </c>
      <c r="G250" s="14">
        <f t="shared" si="98"/>
        <v>62.538647913969335</v>
      </c>
      <c r="H250" s="23">
        <f t="shared" si="88"/>
        <v>313968.41999999946</v>
      </c>
      <c r="I250" s="15">
        <f t="shared" si="89"/>
        <v>10.499060401762577</v>
      </c>
      <c r="J250" s="23">
        <v>0</v>
      </c>
      <c r="K250" s="23">
        <v>0</v>
      </c>
      <c r="L250" s="23">
        <v>0</v>
      </c>
      <c r="M250" s="23">
        <f t="shared" si="66"/>
        <v>0</v>
      </c>
      <c r="N250" s="14">
        <f t="shared" si="67"/>
        <v>0</v>
      </c>
      <c r="O250" s="17">
        <f t="shared" si="101"/>
        <v>0</v>
      </c>
      <c r="P250" s="18">
        <f t="shared" si="102"/>
        <v>0</v>
      </c>
      <c r="Q250" s="24">
        <f t="shared" si="90"/>
        <v>2990443.0300000003</v>
      </c>
      <c r="R250" s="24">
        <f t="shared" si="91"/>
        <v>5283791</v>
      </c>
      <c r="S250" s="24">
        <f t="shared" si="92"/>
        <v>3304411.4499999997</v>
      </c>
      <c r="T250" s="24">
        <f t="shared" si="93"/>
        <v>-1979379.5500000003</v>
      </c>
      <c r="U250" s="57">
        <f t="shared" si="94"/>
        <v>62.538647913969335</v>
      </c>
      <c r="V250" s="23">
        <f t="shared" si="95"/>
        <v>313968.41999999946</v>
      </c>
      <c r="W250" s="58">
        <f t="shared" si="96"/>
        <v>10.499060401762577</v>
      </c>
    </row>
    <row r="251" spans="1:23" s="20" customFormat="1" x14ac:dyDescent="0.2">
      <c r="A251" s="28" t="s">
        <v>129</v>
      </c>
      <c r="B251" s="65" t="s">
        <v>130</v>
      </c>
      <c r="C251" s="23">
        <v>930732.77</v>
      </c>
      <c r="D251" s="23">
        <v>1692339</v>
      </c>
      <c r="E251" s="23">
        <v>781742.21</v>
      </c>
      <c r="F251" s="23">
        <f t="shared" si="97"/>
        <v>910596.79</v>
      </c>
      <c r="G251" s="14">
        <f t="shared" si="98"/>
        <v>46.193003293075442</v>
      </c>
      <c r="H251" s="23">
        <f t="shared" si="88"/>
        <v>-148990.56000000006</v>
      </c>
      <c r="I251" s="15">
        <f t="shared" si="89"/>
        <v>-16.007877320146363</v>
      </c>
      <c r="J251" s="23">
        <v>0</v>
      </c>
      <c r="K251" s="23">
        <v>0</v>
      </c>
      <c r="L251" s="23">
        <v>0</v>
      </c>
      <c r="M251" s="23">
        <f t="shared" si="66"/>
        <v>0</v>
      </c>
      <c r="N251" s="14">
        <f t="shared" si="67"/>
        <v>0</v>
      </c>
      <c r="O251" s="17">
        <f t="shared" si="101"/>
        <v>0</v>
      </c>
      <c r="P251" s="18">
        <f t="shared" si="102"/>
        <v>0</v>
      </c>
      <c r="Q251" s="24">
        <f t="shared" si="90"/>
        <v>930732.77</v>
      </c>
      <c r="R251" s="24">
        <f t="shared" si="91"/>
        <v>1692339</v>
      </c>
      <c r="S251" s="24">
        <f t="shared" si="92"/>
        <v>781742.21</v>
      </c>
      <c r="T251" s="24">
        <f t="shared" si="93"/>
        <v>-910596.79</v>
      </c>
      <c r="U251" s="57">
        <f t="shared" si="94"/>
        <v>46.193003293075442</v>
      </c>
      <c r="V251" s="23">
        <f t="shared" si="95"/>
        <v>-148990.56000000006</v>
      </c>
      <c r="W251" s="58">
        <f t="shared" si="96"/>
        <v>-16.007877320146363</v>
      </c>
    </row>
    <row r="252" spans="1:23" s="20" customFormat="1" ht="25.5" x14ac:dyDescent="0.2">
      <c r="A252" s="28" t="s">
        <v>131</v>
      </c>
      <c r="B252" s="65" t="s">
        <v>132</v>
      </c>
      <c r="C252" s="23">
        <v>82722.960000000006</v>
      </c>
      <c r="D252" s="23">
        <v>131338</v>
      </c>
      <c r="E252" s="23">
        <v>93987.43</v>
      </c>
      <c r="F252" s="23">
        <f t="shared" si="97"/>
        <v>37350.570000000007</v>
      </c>
      <c r="G252" s="14">
        <f t="shared" si="98"/>
        <v>71.5614902008558</v>
      </c>
      <c r="H252" s="23">
        <f t="shared" si="88"/>
        <v>11264.469999999987</v>
      </c>
      <c r="I252" s="15">
        <f t="shared" si="89"/>
        <v>13.617102192668142</v>
      </c>
      <c r="J252" s="23">
        <v>0</v>
      </c>
      <c r="K252" s="23">
        <v>0</v>
      </c>
      <c r="L252" s="23">
        <v>0</v>
      </c>
      <c r="M252" s="23">
        <f t="shared" si="66"/>
        <v>0</v>
      </c>
      <c r="N252" s="14">
        <f t="shared" si="67"/>
        <v>0</v>
      </c>
      <c r="O252" s="17">
        <f t="shared" si="101"/>
        <v>0</v>
      </c>
      <c r="P252" s="18">
        <f t="shared" si="102"/>
        <v>0</v>
      </c>
      <c r="Q252" s="24">
        <f t="shared" si="90"/>
        <v>82722.960000000006</v>
      </c>
      <c r="R252" s="24">
        <f t="shared" si="91"/>
        <v>131338</v>
      </c>
      <c r="S252" s="24">
        <f t="shared" si="92"/>
        <v>93987.43</v>
      </c>
      <c r="T252" s="24">
        <f t="shared" si="93"/>
        <v>-37350.570000000007</v>
      </c>
      <c r="U252" s="57">
        <f t="shared" si="94"/>
        <v>71.5614902008558</v>
      </c>
      <c r="V252" s="23">
        <f t="shared" si="95"/>
        <v>11264.469999999987</v>
      </c>
      <c r="W252" s="58">
        <f t="shared" si="96"/>
        <v>13.617102192668142</v>
      </c>
    </row>
    <row r="253" spans="1:23" s="20" customFormat="1" x14ac:dyDescent="0.2">
      <c r="A253" s="28" t="s">
        <v>133</v>
      </c>
      <c r="B253" s="65" t="s">
        <v>134</v>
      </c>
      <c r="C253" s="23">
        <v>603568.91</v>
      </c>
      <c r="D253" s="23">
        <v>1255422</v>
      </c>
      <c r="E253" s="23">
        <v>411485.42</v>
      </c>
      <c r="F253" s="23">
        <f t="shared" si="97"/>
        <v>843936.58000000007</v>
      </c>
      <c r="G253" s="14">
        <f t="shared" si="98"/>
        <v>32.77666155284836</v>
      </c>
      <c r="H253" s="23">
        <f t="shared" si="88"/>
        <v>-192083.49000000005</v>
      </c>
      <c r="I253" s="15">
        <f t="shared" si="89"/>
        <v>-31.824616347452363</v>
      </c>
      <c r="J253" s="23">
        <v>0</v>
      </c>
      <c r="K253" s="23">
        <v>0</v>
      </c>
      <c r="L253" s="23">
        <v>0</v>
      </c>
      <c r="M253" s="23">
        <f t="shared" si="66"/>
        <v>0</v>
      </c>
      <c r="N253" s="14">
        <f t="shared" si="67"/>
        <v>0</v>
      </c>
      <c r="O253" s="17">
        <f t="shared" si="101"/>
        <v>0</v>
      </c>
      <c r="P253" s="18">
        <f t="shared" si="102"/>
        <v>0</v>
      </c>
      <c r="Q253" s="24">
        <f t="shared" si="90"/>
        <v>603568.91</v>
      </c>
      <c r="R253" s="24">
        <f t="shared" si="91"/>
        <v>1255422</v>
      </c>
      <c r="S253" s="24">
        <f t="shared" si="92"/>
        <v>411485.42</v>
      </c>
      <c r="T253" s="24">
        <f t="shared" si="93"/>
        <v>-843936.58000000007</v>
      </c>
      <c r="U253" s="57">
        <f t="shared" si="94"/>
        <v>32.77666155284836</v>
      </c>
      <c r="V253" s="23">
        <f t="shared" si="95"/>
        <v>-192083.49000000005</v>
      </c>
      <c r="W253" s="58">
        <f t="shared" si="96"/>
        <v>-31.824616347452363</v>
      </c>
    </row>
    <row r="254" spans="1:23" s="20" customFormat="1" x14ac:dyDescent="0.2">
      <c r="A254" s="28" t="s">
        <v>135</v>
      </c>
      <c r="B254" s="65" t="s">
        <v>136</v>
      </c>
      <c r="C254" s="23">
        <v>1253308.3899999999</v>
      </c>
      <c r="D254" s="23">
        <v>1890242</v>
      </c>
      <c r="E254" s="23">
        <v>1726815.79</v>
      </c>
      <c r="F254" s="23">
        <f t="shared" si="97"/>
        <v>163426.20999999996</v>
      </c>
      <c r="G254" s="14">
        <f t="shared" si="98"/>
        <v>91.354217608115789</v>
      </c>
      <c r="H254" s="23">
        <f t="shared" si="88"/>
        <v>473507.40000000014</v>
      </c>
      <c r="I254" s="15">
        <f t="shared" si="89"/>
        <v>37.780597638862048</v>
      </c>
      <c r="J254" s="23">
        <v>0</v>
      </c>
      <c r="K254" s="23">
        <v>0</v>
      </c>
      <c r="L254" s="23">
        <v>0</v>
      </c>
      <c r="M254" s="23">
        <f t="shared" si="66"/>
        <v>0</v>
      </c>
      <c r="N254" s="14">
        <f t="shared" si="67"/>
        <v>0</v>
      </c>
      <c r="O254" s="17">
        <f t="shared" si="101"/>
        <v>0</v>
      </c>
      <c r="P254" s="18">
        <f t="shared" si="102"/>
        <v>0</v>
      </c>
      <c r="Q254" s="24">
        <f t="shared" si="90"/>
        <v>1253308.3899999999</v>
      </c>
      <c r="R254" s="24">
        <f t="shared" si="91"/>
        <v>1890242</v>
      </c>
      <c r="S254" s="24">
        <f t="shared" si="92"/>
        <v>1726815.79</v>
      </c>
      <c r="T254" s="24">
        <f t="shared" si="93"/>
        <v>-163426.20999999996</v>
      </c>
      <c r="U254" s="57">
        <f t="shared" si="94"/>
        <v>91.354217608115789</v>
      </c>
      <c r="V254" s="23">
        <f t="shared" si="95"/>
        <v>473507.40000000014</v>
      </c>
      <c r="W254" s="58">
        <f t="shared" si="96"/>
        <v>37.780597638862048</v>
      </c>
    </row>
    <row r="255" spans="1:23" s="20" customFormat="1" ht="25.5" x14ac:dyDescent="0.2">
      <c r="A255" s="28" t="s">
        <v>153</v>
      </c>
      <c r="B255" s="65" t="s">
        <v>154</v>
      </c>
      <c r="C255" s="23">
        <v>120110</v>
      </c>
      <c r="D255" s="23">
        <v>314450</v>
      </c>
      <c r="E255" s="23">
        <v>290380.59999999998</v>
      </c>
      <c r="F255" s="23">
        <f t="shared" si="97"/>
        <v>24069.400000000023</v>
      </c>
      <c r="G255" s="14">
        <f t="shared" si="98"/>
        <v>92.345555732230878</v>
      </c>
      <c r="H255" s="23">
        <f t="shared" si="88"/>
        <v>170270.59999999998</v>
      </c>
      <c r="I255" s="15">
        <f t="shared" si="89"/>
        <v>141.76221796686372</v>
      </c>
      <c r="J255" s="23">
        <v>0</v>
      </c>
      <c r="K255" s="23">
        <v>0</v>
      </c>
      <c r="L255" s="23">
        <v>0</v>
      </c>
      <c r="M255" s="23">
        <f t="shared" si="66"/>
        <v>0</v>
      </c>
      <c r="N255" s="14">
        <f t="shared" si="67"/>
        <v>0</v>
      </c>
      <c r="O255" s="17">
        <f t="shared" si="101"/>
        <v>0</v>
      </c>
      <c r="P255" s="18">
        <f t="shared" si="102"/>
        <v>0</v>
      </c>
      <c r="Q255" s="24">
        <f t="shared" si="90"/>
        <v>120110</v>
      </c>
      <c r="R255" s="24">
        <f t="shared" si="91"/>
        <v>314450</v>
      </c>
      <c r="S255" s="24">
        <f t="shared" si="92"/>
        <v>290380.59999999998</v>
      </c>
      <c r="T255" s="24">
        <f t="shared" si="93"/>
        <v>-24069.400000000023</v>
      </c>
      <c r="U255" s="57">
        <f t="shared" si="94"/>
        <v>92.345555732230878</v>
      </c>
      <c r="V255" s="23">
        <f t="shared" si="95"/>
        <v>170270.59999999998</v>
      </c>
      <c r="W255" s="58">
        <f t="shared" si="96"/>
        <v>141.76221796686372</v>
      </c>
    </row>
    <row r="256" spans="1:23" s="20" customFormat="1" ht="38.25" x14ac:dyDescent="0.2">
      <c r="A256" s="28" t="s">
        <v>137</v>
      </c>
      <c r="B256" s="65" t="s">
        <v>138</v>
      </c>
      <c r="C256" s="23">
        <v>25807.200000000001</v>
      </c>
      <c r="D256" s="23">
        <v>11032</v>
      </c>
      <c r="E256" s="23">
        <v>10961</v>
      </c>
      <c r="F256" s="23">
        <f t="shared" si="97"/>
        <v>71</v>
      </c>
      <c r="G256" s="14">
        <f t="shared" si="98"/>
        <v>99.356417693981143</v>
      </c>
      <c r="H256" s="23">
        <f t="shared" si="88"/>
        <v>-14846.2</v>
      </c>
      <c r="I256" s="15">
        <f t="shared" si="89"/>
        <v>-57.52735670665551</v>
      </c>
      <c r="J256" s="23">
        <v>0</v>
      </c>
      <c r="K256" s="23">
        <v>0</v>
      </c>
      <c r="L256" s="23">
        <v>0</v>
      </c>
      <c r="M256" s="23">
        <f t="shared" si="66"/>
        <v>0</v>
      </c>
      <c r="N256" s="14">
        <f t="shared" si="67"/>
        <v>0</v>
      </c>
      <c r="O256" s="17">
        <f t="shared" si="101"/>
        <v>0</v>
      </c>
      <c r="P256" s="18">
        <f t="shared" si="102"/>
        <v>0</v>
      </c>
      <c r="Q256" s="24">
        <f t="shared" si="90"/>
        <v>25807.200000000001</v>
      </c>
      <c r="R256" s="24">
        <f t="shared" si="91"/>
        <v>11032</v>
      </c>
      <c r="S256" s="24">
        <f t="shared" si="92"/>
        <v>10961</v>
      </c>
      <c r="T256" s="24">
        <f t="shared" si="93"/>
        <v>-71</v>
      </c>
      <c r="U256" s="57">
        <f t="shared" si="94"/>
        <v>99.356417693981143</v>
      </c>
      <c r="V256" s="23">
        <f t="shared" si="95"/>
        <v>-14846.2</v>
      </c>
      <c r="W256" s="58">
        <f t="shared" si="96"/>
        <v>-57.52735670665551</v>
      </c>
    </row>
    <row r="257" spans="1:23" s="20" customFormat="1" ht="38.25" x14ac:dyDescent="0.2">
      <c r="A257" s="28" t="s">
        <v>139</v>
      </c>
      <c r="B257" s="65" t="s">
        <v>140</v>
      </c>
      <c r="C257" s="23">
        <v>25807.200000000001</v>
      </c>
      <c r="D257" s="23">
        <v>11032</v>
      </c>
      <c r="E257" s="23">
        <v>10961</v>
      </c>
      <c r="F257" s="23">
        <f t="shared" si="97"/>
        <v>71</v>
      </c>
      <c r="G257" s="14">
        <f t="shared" si="98"/>
        <v>99.356417693981143</v>
      </c>
      <c r="H257" s="23">
        <f t="shared" si="88"/>
        <v>-14846.2</v>
      </c>
      <c r="I257" s="15">
        <f t="shared" si="89"/>
        <v>-57.52735670665551</v>
      </c>
      <c r="J257" s="23">
        <v>0</v>
      </c>
      <c r="K257" s="23">
        <v>0</v>
      </c>
      <c r="L257" s="23">
        <v>0</v>
      </c>
      <c r="M257" s="23">
        <f t="shared" si="66"/>
        <v>0</v>
      </c>
      <c r="N257" s="14">
        <f t="shared" si="67"/>
        <v>0</v>
      </c>
      <c r="O257" s="17">
        <f t="shared" si="101"/>
        <v>0</v>
      </c>
      <c r="P257" s="18">
        <f t="shared" si="102"/>
        <v>0</v>
      </c>
      <c r="Q257" s="24">
        <f t="shared" si="90"/>
        <v>25807.200000000001</v>
      </c>
      <c r="R257" s="24">
        <f t="shared" si="91"/>
        <v>11032</v>
      </c>
      <c r="S257" s="24">
        <f t="shared" si="92"/>
        <v>10961</v>
      </c>
      <c r="T257" s="24">
        <f t="shared" si="93"/>
        <v>-71</v>
      </c>
      <c r="U257" s="57">
        <f t="shared" si="94"/>
        <v>99.356417693981143</v>
      </c>
      <c r="V257" s="23">
        <f t="shared" si="95"/>
        <v>-14846.2</v>
      </c>
      <c r="W257" s="58">
        <f t="shared" si="96"/>
        <v>-57.52735670665551</v>
      </c>
    </row>
    <row r="258" spans="1:23" s="20" customFormat="1" x14ac:dyDescent="0.2">
      <c r="A258" s="28" t="s">
        <v>141</v>
      </c>
      <c r="B258" s="65" t="s">
        <v>142</v>
      </c>
      <c r="C258" s="23">
        <v>11452.96</v>
      </c>
      <c r="D258" s="23">
        <v>22525</v>
      </c>
      <c r="E258" s="23">
        <v>18232.810000000001</v>
      </c>
      <c r="F258" s="23">
        <f t="shared" si="97"/>
        <v>4292.1899999999987</v>
      </c>
      <c r="G258" s="14">
        <f t="shared" si="98"/>
        <v>80.944772475027747</v>
      </c>
      <c r="H258" s="23">
        <f t="shared" si="88"/>
        <v>6779.8500000000022</v>
      </c>
      <c r="I258" s="15">
        <f t="shared" si="89"/>
        <v>59.197360333049289</v>
      </c>
      <c r="J258" s="23">
        <v>0</v>
      </c>
      <c r="K258" s="23">
        <v>0</v>
      </c>
      <c r="L258" s="23">
        <v>0</v>
      </c>
      <c r="M258" s="23">
        <f t="shared" si="66"/>
        <v>0</v>
      </c>
      <c r="N258" s="14">
        <f t="shared" si="67"/>
        <v>0</v>
      </c>
      <c r="O258" s="17">
        <f t="shared" si="101"/>
        <v>0</v>
      </c>
      <c r="P258" s="18">
        <f t="shared" si="102"/>
        <v>0</v>
      </c>
      <c r="Q258" s="24">
        <f t="shared" si="90"/>
        <v>11452.96</v>
      </c>
      <c r="R258" s="24">
        <f t="shared" si="91"/>
        <v>22525</v>
      </c>
      <c r="S258" s="24">
        <f t="shared" si="92"/>
        <v>18232.810000000001</v>
      </c>
      <c r="T258" s="24">
        <f t="shared" si="93"/>
        <v>-4292.1899999999987</v>
      </c>
      <c r="U258" s="57">
        <f t="shared" si="94"/>
        <v>80.944772475027747</v>
      </c>
      <c r="V258" s="23">
        <f t="shared" si="95"/>
        <v>6779.8500000000022</v>
      </c>
      <c r="W258" s="58">
        <f t="shared" si="96"/>
        <v>59.197360333049289</v>
      </c>
    </row>
    <row r="259" spans="1:23" s="20" customFormat="1" x14ac:dyDescent="0.2">
      <c r="A259" s="28" t="s">
        <v>186</v>
      </c>
      <c r="B259" s="65" t="s">
        <v>256</v>
      </c>
      <c r="C259" s="23">
        <v>0</v>
      </c>
      <c r="D259" s="23">
        <v>0</v>
      </c>
      <c r="E259" s="23">
        <v>0</v>
      </c>
      <c r="F259" s="23">
        <f t="shared" si="97"/>
        <v>0</v>
      </c>
      <c r="G259" s="14">
        <f t="shared" si="98"/>
        <v>0</v>
      </c>
      <c r="H259" s="23">
        <f t="shared" si="88"/>
        <v>0</v>
      </c>
      <c r="I259" s="15">
        <f t="shared" si="89"/>
        <v>0</v>
      </c>
      <c r="J259" s="23">
        <v>3578576.6300000004</v>
      </c>
      <c r="K259" s="23">
        <v>879100.27</v>
      </c>
      <c r="L259" s="23">
        <v>539373.9</v>
      </c>
      <c r="M259" s="23">
        <f t="shared" si="66"/>
        <v>339726.37</v>
      </c>
      <c r="N259" s="14">
        <f t="shared" si="67"/>
        <v>61.355219467740582</v>
      </c>
      <c r="O259" s="17">
        <f t="shared" si="101"/>
        <v>-3039202.7300000004</v>
      </c>
      <c r="P259" s="18">
        <f t="shared" si="102"/>
        <v>-84.927697356588396</v>
      </c>
      <c r="Q259" s="24">
        <f t="shared" si="90"/>
        <v>3578576.6300000004</v>
      </c>
      <c r="R259" s="24">
        <f t="shared" si="91"/>
        <v>879100.27</v>
      </c>
      <c r="S259" s="24">
        <f t="shared" si="92"/>
        <v>539373.9</v>
      </c>
      <c r="T259" s="24">
        <f t="shared" si="93"/>
        <v>-339726.37</v>
      </c>
      <c r="U259" s="57">
        <f t="shared" si="94"/>
        <v>61.355219467740582</v>
      </c>
      <c r="V259" s="23">
        <f t="shared" si="95"/>
        <v>-3039202.7300000004</v>
      </c>
      <c r="W259" s="58">
        <f t="shared" si="96"/>
        <v>-84.927697356588396</v>
      </c>
    </row>
    <row r="260" spans="1:23" s="20" customFormat="1" x14ac:dyDescent="0.2">
      <c r="A260" s="28" t="s">
        <v>257</v>
      </c>
      <c r="B260" s="65" t="s">
        <v>258</v>
      </c>
      <c r="C260" s="23">
        <v>0</v>
      </c>
      <c r="D260" s="23">
        <v>0</v>
      </c>
      <c r="E260" s="23">
        <v>0</v>
      </c>
      <c r="F260" s="23">
        <f t="shared" si="97"/>
        <v>0</v>
      </c>
      <c r="G260" s="14">
        <f t="shared" si="98"/>
        <v>0</v>
      </c>
      <c r="H260" s="23">
        <f t="shared" si="88"/>
        <v>0</v>
      </c>
      <c r="I260" s="15">
        <f t="shared" si="89"/>
        <v>0</v>
      </c>
      <c r="J260" s="23">
        <v>3578576.6300000004</v>
      </c>
      <c r="K260" s="23">
        <v>879100.27</v>
      </c>
      <c r="L260" s="23">
        <v>539373.9</v>
      </c>
      <c r="M260" s="23">
        <f t="shared" si="66"/>
        <v>339726.37</v>
      </c>
      <c r="N260" s="14">
        <f t="shared" si="67"/>
        <v>61.355219467740582</v>
      </c>
      <c r="O260" s="17">
        <f t="shared" si="101"/>
        <v>-3039202.7300000004</v>
      </c>
      <c r="P260" s="18">
        <f t="shared" si="102"/>
        <v>-84.927697356588396</v>
      </c>
      <c r="Q260" s="24">
        <f t="shared" si="90"/>
        <v>3578576.6300000004</v>
      </c>
      <c r="R260" s="24">
        <f t="shared" si="91"/>
        <v>879100.27</v>
      </c>
      <c r="S260" s="24">
        <f t="shared" si="92"/>
        <v>539373.9</v>
      </c>
      <c r="T260" s="24">
        <f t="shared" si="93"/>
        <v>-339726.37</v>
      </c>
      <c r="U260" s="57">
        <f t="shared" si="94"/>
        <v>61.355219467740582</v>
      </c>
      <c r="V260" s="23">
        <f t="shared" si="95"/>
        <v>-3039202.7300000004</v>
      </c>
      <c r="W260" s="58">
        <f t="shared" si="96"/>
        <v>-84.927697356588396</v>
      </c>
    </row>
    <row r="261" spans="1:23" s="20" customFormat="1" ht="25.5" x14ac:dyDescent="0.2">
      <c r="A261" s="28" t="s">
        <v>259</v>
      </c>
      <c r="B261" s="65" t="s">
        <v>260</v>
      </c>
      <c r="C261" s="23">
        <v>0</v>
      </c>
      <c r="D261" s="23">
        <v>0</v>
      </c>
      <c r="E261" s="23">
        <v>0</v>
      </c>
      <c r="F261" s="23">
        <f t="shared" si="97"/>
        <v>0</v>
      </c>
      <c r="G261" s="14">
        <f t="shared" si="98"/>
        <v>0</v>
      </c>
      <c r="H261" s="23">
        <f t="shared" si="88"/>
        <v>0</v>
      </c>
      <c r="I261" s="15">
        <f t="shared" si="89"/>
        <v>0</v>
      </c>
      <c r="J261" s="23">
        <v>258866.97</v>
      </c>
      <c r="K261" s="23">
        <v>818510.27</v>
      </c>
      <c r="L261" s="23">
        <v>478783.9</v>
      </c>
      <c r="M261" s="23">
        <f t="shared" si="66"/>
        <v>339726.37</v>
      </c>
      <c r="N261" s="14">
        <f t="shared" si="67"/>
        <v>58.494550105034115</v>
      </c>
      <c r="O261" s="17">
        <f t="shared" si="101"/>
        <v>219916.93000000002</v>
      </c>
      <c r="P261" s="18">
        <f t="shared" si="102"/>
        <v>84.953646268583441</v>
      </c>
      <c r="Q261" s="24">
        <f t="shared" si="90"/>
        <v>258866.97</v>
      </c>
      <c r="R261" s="24">
        <f t="shared" si="91"/>
        <v>818510.27</v>
      </c>
      <c r="S261" s="24">
        <f t="shared" si="92"/>
        <v>478783.9</v>
      </c>
      <c r="T261" s="24">
        <f t="shared" si="93"/>
        <v>-339726.37</v>
      </c>
      <c r="U261" s="57">
        <f t="shared" si="94"/>
        <v>58.494550105034115</v>
      </c>
      <c r="V261" s="23">
        <f t="shared" si="95"/>
        <v>219916.93000000002</v>
      </c>
      <c r="W261" s="58">
        <f t="shared" si="96"/>
        <v>84.953646268583441</v>
      </c>
    </row>
    <row r="262" spans="1:23" s="20" customFormat="1" x14ac:dyDescent="0.2">
      <c r="A262" s="28" t="s">
        <v>261</v>
      </c>
      <c r="B262" s="65" t="s">
        <v>262</v>
      </c>
      <c r="C262" s="23">
        <v>0</v>
      </c>
      <c r="D262" s="23">
        <v>0</v>
      </c>
      <c r="E262" s="23">
        <v>0</v>
      </c>
      <c r="F262" s="23">
        <f t="shared" si="97"/>
        <v>0</v>
      </c>
      <c r="G262" s="14">
        <f t="shared" si="98"/>
        <v>0</v>
      </c>
      <c r="H262" s="23">
        <f t="shared" ref="H262:H325" si="103">E262-C262</f>
        <v>0</v>
      </c>
      <c r="I262" s="15">
        <f t="shared" ref="I262:I325" si="104">IF(C262=0,0,E262/C262*100-100)</f>
        <v>0</v>
      </c>
      <c r="J262" s="23">
        <v>3319709.66</v>
      </c>
      <c r="K262" s="23">
        <v>60590</v>
      </c>
      <c r="L262" s="23">
        <v>60590</v>
      </c>
      <c r="M262" s="23">
        <f t="shared" si="66"/>
        <v>0</v>
      </c>
      <c r="N262" s="14">
        <f t="shared" si="67"/>
        <v>100</v>
      </c>
      <c r="O262" s="17">
        <f t="shared" si="101"/>
        <v>-3259119.66</v>
      </c>
      <c r="P262" s="18">
        <f t="shared" si="102"/>
        <v>-98.174840386493315</v>
      </c>
      <c r="Q262" s="24">
        <f t="shared" si="90"/>
        <v>3319709.66</v>
      </c>
      <c r="R262" s="24">
        <f t="shared" si="91"/>
        <v>60590</v>
      </c>
      <c r="S262" s="24">
        <f t="shared" si="92"/>
        <v>60590</v>
      </c>
      <c r="T262" s="24">
        <f t="shared" si="93"/>
        <v>0</v>
      </c>
      <c r="U262" s="57">
        <f t="shared" si="94"/>
        <v>100</v>
      </c>
      <c r="V262" s="23">
        <f t="shared" si="95"/>
        <v>-3259119.66</v>
      </c>
      <c r="W262" s="58">
        <f t="shared" si="96"/>
        <v>-98.174840386493315</v>
      </c>
    </row>
    <row r="263" spans="1:23" s="20" customFormat="1" x14ac:dyDescent="0.2">
      <c r="A263" s="28" t="s">
        <v>263</v>
      </c>
      <c r="B263" s="65" t="s">
        <v>264</v>
      </c>
      <c r="C263" s="23">
        <v>0</v>
      </c>
      <c r="D263" s="23">
        <v>0</v>
      </c>
      <c r="E263" s="23">
        <v>0</v>
      </c>
      <c r="F263" s="23">
        <f t="shared" si="97"/>
        <v>0</v>
      </c>
      <c r="G263" s="14">
        <f t="shared" si="98"/>
        <v>0</v>
      </c>
      <c r="H263" s="23">
        <f t="shared" si="103"/>
        <v>0</v>
      </c>
      <c r="I263" s="15">
        <f t="shared" si="104"/>
        <v>0</v>
      </c>
      <c r="J263" s="23">
        <v>3319709.66</v>
      </c>
      <c r="K263" s="23">
        <v>60590</v>
      </c>
      <c r="L263" s="23">
        <v>60590</v>
      </c>
      <c r="M263" s="23">
        <f t="shared" si="66"/>
        <v>0</v>
      </c>
      <c r="N263" s="14">
        <f t="shared" si="67"/>
        <v>100</v>
      </c>
      <c r="O263" s="17">
        <f t="shared" si="101"/>
        <v>-3259119.66</v>
      </c>
      <c r="P263" s="18">
        <f t="shared" si="102"/>
        <v>-98.174840386493315</v>
      </c>
      <c r="Q263" s="24">
        <f t="shared" si="90"/>
        <v>3319709.66</v>
      </c>
      <c r="R263" s="24">
        <f t="shared" si="91"/>
        <v>60590</v>
      </c>
      <c r="S263" s="24">
        <f t="shared" si="92"/>
        <v>60590</v>
      </c>
      <c r="T263" s="24">
        <f t="shared" si="93"/>
        <v>0</v>
      </c>
      <c r="U263" s="57">
        <f t="shared" si="94"/>
        <v>100</v>
      </c>
      <c r="V263" s="23">
        <f t="shared" si="95"/>
        <v>-3259119.66</v>
      </c>
      <c r="W263" s="58">
        <f t="shared" si="96"/>
        <v>-98.174840386493315</v>
      </c>
    </row>
    <row r="264" spans="1:23" s="20" customFormat="1" ht="51" x14ac:dyDescent="0.2">
      <c r="A264" s="34" t="s">
        <v>163</v>
      </c>
      <c r="B264" s="71" t="s">
        <v>164</v>
      </c>
      <c r="C264" s="35">
        <v>3798802.3200000003</v>
      </c>
      <c r="D264" s="35">
        <v>6663403</v>
      </c>
      <c r="E264" s="35">
        <v>4263426.78</v>
      </c>
      <c r="F264" s="35">
        <f t="shared" si="97"/>
        <v>2399976.2199999997</v>
      </c>
      <c r="G264" s="42">
        <f t="shared" si="98"/>
        <v>63.98272444275095</v>
      </c>
      <c r="H264" s="35">
        <f t="shared" si="103"/>
        <v>464624.45999999996</v>
      </c>
      <c r="I264" s="15">
        <f t="shared" si="104"/>
        <v>12.230814368882449</v>
      </c>
      <c r="J264" s="35">
        <v>28502.52</v>
      </c>
      <c r="K264" s="35">
        <v>85949</v>
      </c>
      <c r="L264" s="35">
        <v>80679.03</v>
      </c>
      <c r="M264" s="35">
        <f t="shared" si="66"/>
        <v>5269.9700000000012</v>
      </c>
      <c r="N264" s="42">
        <f t="shared" si="67"/>
        <v>93.86849178000908</v>
      </c>
      <c r="O264" s="32">
        <f t="shared" si="101"/>
        <v>52176.509999999995</v>
      </c>
      <c r="P264" s="18">
        <f t="shared" si="102"/>
        <v>183.05928738932556</v>
      </c>
      <c r="Q264" s="24">
        <f t="shared" si="90"/>
        <v>3827304.8400000003</v>
      </c>
      <c r="R264" s="24">
        <f t="shared" si="91"/>
        <v>6749352</v>
      </c>
      <c r="S264" s="24">
        <f t="shared" si="92"/>
        <v>4344105.8100000005</v>
      </c>
      <c r="T264" s="24">
        <f t="shared" si="93"/>
        <v>-2405246.1899999995</v>
      </c>
      <c r="U264" s="57">
        <f t="shared" si="94"/>
        <v>64.363301988101966</v>
      </c>
      <c r="V264" s="23">
        <f t="shared" si="95"/>
        <v>516800.9700000002</v>
      </c>
      <c r="W264" s="58">
        <f t="shared" si="96"/>
        <v>13.502999933498899</v>
      </c>
    </row>
    <row r="265" spans="1:23" s="20" customFormat="1" x14ac:dyDescent="0.2">
      <c r="A265" s="28" t="s">
        <v>109</v>
      </c>
      <c r="B265" s="65" t="s">
        <v>110</v>
      </c>
      <c r="C265" s="23">
        <v>3798802.3200000003</v>
      </c>
      <c r="D265" s="23">
        <v>6663403</v>
      </c>
      <c r="E265" s="23">
        <v>4263426.78</v>
      </c>
      <c r="F265" s="23">
        <f t="shared" si="97"/>
        <v>2399976.2199999997</v>
      </c>
      <c r="G265" s="14">
        <f t="shared" si="98"/>
        <v>63.98272444275095</v>
      </c>
      <c r="H265" s="23">
        <f t="shared" si="103"/>
        <v>464624.45999999996</v>
      </c>
      <c r="I265" s="15">
        <f t="shared" si="104"/>
        <v>12.230814368882449</v>
      </c>
      <c r="J265" s="23">
        <v>27654</v>
      </c>
      <c r="K265" s="23">
        <v>12212</v>
      </c>
      <c r="L265" s="23">
        <v>9162</v>
      </c>
      <c r="M265" s="23">
        <f t="shared" si="66"/>
        <v>3050</v>
      </c>
      <c r="N265" s="14">
        <f t="shared" si="67"/>
        <v>75.024566000655085</v>
      </c>
      <c r="O265" s="17">
        <f t="shared" si="101"/>
        <v>-18492</v>
      </c>
      <c r="P265" s="18">
        <f t="shared" si="102"/>
        <v>-66.869169017140379</v>
      </c>
      <c r="Q265" s="24">
        <f t="shared" si="90"/>
        <v>3826456.3200000003</v>
      </c>
      <c r="R265" s="24">
        <f t="shared" si="91"/>
        <v>6675615</v>
      </c>
      <c r="S265" s="24">
        <f t="shared" si="92"/>
        <v>4272588.78</v>
      </c>
      <c r="T265" s="24">
        <f t="shared" si="93"/>
        <v>-2403026.2199999997</v>
      </c>
      <c r="U265" s="57">
        <f t="shared" si="94"/>
        <v>64.002923775562266</v>
      </c>
      <c r="V265" s="23">
        <f t="shared" si="95"/>
        <v>446132.45999999996</v>
      </c>
      <c r="W265" s="58">
        <f t="shared" si="96"/>
        <v>11.659154650953909</v>
      </c>
    </row>
    <row r="266" spans="1:23" s="20" customFormat="1" ht="25.5" x14ac:dyDescent="0.2">
      <c r="A266" s="28" t="s">
        <v>111</v>
      </c>
      <c r="B266" s="65" t="s">
        <v>112</v>
      </c>
      <c r="C266" s="23">
        <v>3351278.17</v>
      </c>
      <c r="D266" s="23">
        <v>6073433</v>
      </c>
      <c r="E266" s="23">
        <v>3874109.61</v>
      </c>
      <c r="F266" s="23">
        <f t="shared" si="97"/>
        <v>2199323.39</v>
      </c>
      <c r="G266" s="14">
        <f t="shared" si="98"/>
        <v>63.787805183658072</v>
      </c>
      <c r="H266" s="23">
        <f t="shared" si="103"/>
        <v>522831.43999999994</v>
      </c>
      <c r="I266" s="15">
        <f t="shared" si="104"/>
        <v>15.600956216654495</v>
      </c>
      <c r="J266" s="23">
        <v>0</v>
      </c>
      <c r="K266" s="23">
        <v>0</v>
      </c>
      <c r="L266" s="23">
        <v>0</v>
      </c>
      <c r="M266" s="23">
        <f t="shared" si="66"/>
        <v>0</v>
      </c>
      <c r="N266" s="14">
        <f t="shared" si="67"/>
        <v>0</v>
      </c>
      <c r="O266" s="17">
        <f t="shared" si="101"/>
        <v>0</v>
      </c>
      <c r="P266" s="18">
        <f t="shared" si="102"/>
        <v>0</v>
      </c>
      <c r="Q266" s="24">
        <f t="shared" si="90"/>
        <v>3351278.17</v>
      </c>
      <c r="R266" s="24">
        <f t="shared" si="91"/>
        <v>6073433</v>
      </c>
      <c r="S266" s="24">
        <f t="shared" si="92"/>
        <v>3874109.61</v>
      </c>
      <c r="T266" s="24">
        <f t="shared" si="93"/>
        <v>-2199323.39</v>
      </c>
      <c r="U266" s="57">
        <f t="shared" si="94"/>
        <v>63.787805183658072</v>
      </c>
      <c r="V266" s="23">
        <f t="shared" si="95"/>
        <v>522831.43999999994</v>
      </c>
      <c r="W266" s="58">
        <f t="shared" si="96"/>
        <v>15.600956216654495</v>
      </c>
    </row>
    <row r="267" spans="1:23" s="20" customFormat="1" x14ac:dyDescent="0.2">
      <c r="A267" s="28" t="s">
        <v>113</v>
      </c>
      <c r="B267" s="65" t="s">
        <v>114</v>
      </c>
      <c r="C267" s="23">
        <v>2739354.52</v>
      </c>
      <c r="D267" s="23">
        <v>4971830</v>
      </c>
      <c r="E267" s="23">
        <v>3165407.15</v>
      </c>
      <c r="F267" s="23">
        <f t="shared" si="97"/>
        <v>1806422.85</v>
      </c>
      <c r="G267" s="14">
        <f t="shared" si="98"/>
        <v>63.666841987759035</v>
      </c>
      <c r="H267" s="23">
        <f t="shared" si="103"/>
        <v>426052.62999999989</v>
      </c>
      <c r="I267" s="15">
        <f t="shared" si="104"/>
        <v>15.553029988977102</v>
      </c>
      <c r="J267" s="23">
        <v>0</v>
      </c>
      <c r="K267" s="23">
        <v>0</v>
      </c>
      <c r="L267" s="23">
        <v>0</v>
      </c>
      <c r="M267" s="23">
        <f t="shared" si="66"/>
        <v>0</v>
      </c>
      <c r="N267" s="14">
        <f t="shared" si="67"/>
        <v>0</v>
      </c>
      <c r="O267" s="17">
        <f t="shared" si="101"/>
        <v>0</v>
      </c>
      <c r="P267" s="18">
        <f t="shared" si="102"/>
        <v>0</v>
      </c>
      <c r="Q267" s="24">
        <f t="shared" si="90"/>
        <v>2739354.52</v>
      </c>
      <c r="R267" s="24">
        <f t="shared" si="91"/>
        <v>4971830</v>
      </c>
      <c r="S267" s="24">
        <f t="shared" si="92"/>
        <v>3165407.15</v>
      </c>
      <c r="T267" s="24">
        <f t="shared" si="93"/>
        <v>-1806422.85</v>
      </c>
      <c r="U267" s="57">
        <f t="shared" si="94"/>
        <v>63.666841987759035</v>
      </c>
      <c r="V267" s="23">
        <f t="shared" si="95"/>
        <v>426052.62999999989</v>
      </c>
      <c r="W267" s="58">
        <f t="shared" si="96"/>
        <v>15.553029988977102</v>
      </c>
    </row>
    <row r="268" spans="1:23" s="20" customFormat="1" x14ac:dyDescent="0.2">
      <c r="A268" s="28" t="s">
        <v>115</v>
      </c>
      <c r="B268" s="65" t="s">
        <v>116</v>
      </c>
      <c r="C268" s="23">
        <v>2739354.52</v>
      </c>
      <c r="D268" s="23">
        <v>4971830</v>
      </c>
      <c r="E268" s="23">
        <v>3165407.15</v>
      </c>
      <c r="F268" s="23">
        <f t="shared" si="97"/>
        <v>1806422.85</v>
      </c>
      <c r="G268" s="14">
        <f t="shared" si="98"/>
        <v>63.666841987759035</v>
      </c>
      <c r="H268" s="23">
        <f t="shared" si="103"/>
        <v>426052.62999999989</v>
      </c>
      <c r="I268" s="15">
        <f t="shared" si="104"/>
        <v>15.553029988977102</v>
      </c>
      <c r="J268" s="23">
        <v>0</v>
      </c>
      <c r="K268" s="23">
        <v>0</v>
      </c>
      <c r="L268" s="23">
        <v>0</v>
      </c>
      <c r="M268" s="23">
        <f t="shared" si="66"/>
        <v>0</v>
      </c>
      <c r="N268" s="14">
        <f t="shared" si="67"/>
        <v>0</v>
      </c>
      <c r="O268" s="17">
        <f t="shared" si="101"/>
        <v>0</v>
      </c>
      <c r="P268" s="18">
        <f t="shared" si="102"/>
        <v>0</v>
      </c>
      <c r="Q268" s="24">
        <f t="shared" si="90"/>
        <v>2739354.52</v>
      </c>
      <c r="R268" s="24">
        <f t="shared" si="91"/>
        <v>4971830</v>
      </c>
      <c r="S268" s="24">
        <f t="shared" si="92"/>
        <v>3165407.15</v>
      </c>
      <c r="T268" s="24">
        <f t="shared" si="93"/>
        <v>-1806422.85</v>
      </c>
      <c r="U268" s="57">
        <f t="shared" si="94"/>
        <v>63.666841987759035</v>
      </c>
      <c r="V268" s="23">
        <f t="shared" si="95"/>
        <v>426052.62999999989</v>
      </c>
      <c r="W268" s="58">
        <f t="shared" si="96"/>
        <v>15.553029988977102</v>
      </c>
    </row>
    <row r="269" spans="1:23" s="20" customFormat="1" x14ac:dyDescent="0.2">
      <c r="A269" s="28" t="s">
        <v>117</v>
      </c>
      <c r="B269" s="65" t="s">
        <v>118</v>
      </c>
      <c r="C269" s="23">
        <v>611923.65</v>
      </c>
      <c r="D269" s="23">
        <v>1101603</v>
      </c>
      <c r="E269" s="23">
        <v>708702.46</v>
      </c>
      <c r="F269" s="23">
        <f t="shared" si="97"/>
        <v>392900.54000000004</v>
      </c>
      <c r="G269" s="14">
        <f t="shared" si="98"/>
        <v>64.333744552257016</v>
      </c>
      <c r="H269" s="23">
        <f t="shared" si="103"/>
        <v>96778.809999999939</v>
      </c>
      <c r="I269" s="15">
        <f t="shared" si="104"/>
        <v>15.815504107416018</v>
      </c>
      <c r="J269" s="23">
        <v>0</v>
      </c>
      <c r="K269" s="23">
        <v>0</v>
      </c>
      <c r="L269" s="23">
        <v>0</v>
      </c>
      <c r="M269" s="23">
        <f t="shared" si="66"/>
        <v>0</v>
      </c>
      <c r="N269" s="14">
        <f t="shared" si="67"/>
        <v>0</v>
      </c>
      <c r="O269" s="17">
        <f t="shared" si="101"/>
        <v>0</v>
      </c>
      <c r="P269" s="18">
        <f t="shared" si="102"/>
        <v>0</v>
      </c>
      <c r="Q269" s="24">
        <f t="shared" ref="Q269:Q332" si="105">J269+C269</f>
        <v>611923.65</v>
      </c>
      <c r="R269" s="24">
        <f t="shared" ref="R269:R332" si="106">K269+D269</f>
        <v>1101603</v>
      </c>
      <c r="S269" s="24">
        <f t="shared" ref="S269:S332" si="107">L269+E269</f>
        <v>708702.46</v>
      </c>
      <c r="T269" s="24">
        <f t="shared" ref="T269:T332" si="108">S269-R269</f>
        <v>-392900.54000000004</v>
      </c>
      <c r="U269" s="57">
        <f t="shared" ref="U269:U332" si="109">IF(R269=0,0,S269/R269*100)</f>
        <v>64.333744552257016</v>
      </c>
      <c r="V269" s="23">
        <f t="shared" ref="V269:V332" si="110">S269-Q269</f>
        <v>96778.809999999939</v>
      </c>
      <c r="W269" s="58">
        <f t="shared" ref="W269:W332" si="111">IF(Q269=0,0,S269/Q269*100-100)</f>
        <v>15.815504107416018</v>
      </c>
    </row>
    <row r="270" spans="1:23" s="20" customFormat="1" x14ac:dyDescent="0.2">
      <c r="A270" s="28" t="s">
        <v>119</v>
      </c>
      <c r="B270" s="65" t="s">
        <v>120</v>
      </c>
      <c r="C270" s="23">
        <v>447124.14999999997</v>
      </c>
      <c r="D270" s="23">
        <v>588440</v>
      </c>
      <c r="E270" s="23">
        <v>388460.31000000006</v>
      </c>
      <c r="F270" s="23">
        <f t="shared" si="97"/>
        <v>199979.68999999994</v>
      </c>
      <c r="G270" s="14">
        <f t="shared" si="98"/>
        <v>66.015279382774807</v>
      </c>
      <c r="H270" s="23">
        <f t="shared" si="103"/>
        <v>-58663.839999999909</v>
      </c>
      <c r="I270" s="15">
        <f t="shared" si="104"/>
        <v>-13.120257539209163</v>
      </c>
      <c r="J270" s="23">
        <v>27654</v>
      </c>
      <c r="K270" s="23">
        <v>12212</v>
      </c>
      <c r="L270" s="23">
        <v>9162</v>
      </c>
      <c r="M270" s="23">
        <f t="shared" si="66"/>
        <v>3050</v>
      </c>
      <c r="N270" s="14">
        <f t="shared" si="67"/>
        <v>75.024566000655085</v>
      </c>
      <c r="O270" s="17">
        <f t="shared" si="101"/>
        <v>-18492</v>
      </c>
      <c r="P270" s="18">
        <f t="shared" si="102"/>
        <v>-66.869169017140379</v>
      </c>
      <c r="Q270" s="24">
        <f t="shared" si="105"/>
        <v>474778.14999999997</v>
      </c>
      <c r="R270" s="24">
        <f t="shared" si="106"/>
        <v>600652</v>
      </c>
      <c r="S270" s="24">
        <f t="shared" si="107"/>
        <v>397622.31000000006</v>
      </c>
      <c r="T270" s="24">
        <f t="shared" si="108"/>
        <v>-203029.68999999994</v>
      </c>
      <c r="U270" s="57">
        <f t="shared" si="109"/>
        <v>66.198449351704497</v>
      </c>
      <c r="V270" s="23">
        <f t="shared" si="110"/>
        <v>-77155.839999999909</v>
      </c>
      <c r="W270" s="58">
        <f t="shared" si="111"/>
        <v>-16.250924774023389</v>
      </c>
    </row>
    <row r="271" spans="1:23" s="20" customFormat="1" ht="25.5" x14ac:dyDescent="0.2">
      <c r="A271" s="28" t="s">
        <v>121</v>
      </c>
      <c r="B271" s="65" t="s">
        <v>122</v>
      </c>
      <c r="C271" s="23">
        <v>132074.71</v>
      </c>
      <c r="D271" s="23">
        <v>81026</v>
      </c>
      <c r="E271" s="23">
        <v>80674.080000000002</v>
      </c>
      <c r="F271" s="23">
        <f t="shared" si="97"/>
        <v>351.91999999999825</v>
      </c>
      <c r="G271" s="14">
        <f t="shared" si="98"/>
        <v>99.565670278675981</v>
      </c>
      <c r="H271" s="23">
        <f t="shared" si="103"/>
        <v>-51400.62999999999</v>
      </c>
      <c r="I271" s="15">
        <f t="shared" si="104"/>
        <v>-38.917844301910634</v>
      </c>
      <c r="J271" s="23">
        <v>27654</v>
      </c>
      <c r="K271" s="23">
        <v>12212</v>
      </c>
      <c r="L271" s="23">
        <v>9162</v>
      </c>
      <c r="M271" s="23">
        <f t="shared" si="66"/>
        <v>3050</v>
      </c>
      <c r="N271" s="14">
        <f t="shared" si="67"/>
        <v>75.024566000655085</v>
      </c>
      <c r="O271" s="17">
        <f t="shared" si="101"/>
        <v>-18492</v>
      </c>
      <c r="P271" s="18">
        <f t="shared" si="102"/>
        <v>-66.869169017140379</v>
      </c>
      <c r="Q271" s="24">
        <f t="shared" si="105"/>
        <v>159728.71</v>
      </c>
      <c r="R271" s="24">
        <f t="shared" si="106"/>
        <v>93238</v>
      </c>
      <c r="S271" s="24">
        <f t="shared" si="107"/>
        <v>89836.08</v>
      </c>
      <c r="T271" s="24">
        <f t="shared" si="108"/>
        <v>-3401.9199999999983</v>
      </c>
      <c r="U271" s="57">
        <f t="shared" si="109"/>
        <v>96.351358888007027</v>
      </c>
      <c r="V271" s="23">
        <f t="shared" si="110"/>
        <v>-69892.62999999999</v>
      </c>
      <c r="W271" s="58">
        <f t="shared" si="111"/>
        <v>-43.757086625190922</v>
      </c>
    </row>
    <row r="272" spans="1:23" s="20" customFormat="1" ht="25.5" x14ac:dyDescent="0.2">
      <c r="A272" s="28" t="s">
        <v>149</v>
      </c>
      <c r="B272" s="65" t="s">
        <v>150</v>
      </c>
      <c r="C272" s="23">
        <v>4999.8900000000003</v>
      </c>
      <c r="D272" s="23">
        <v>3000</v>
      </c>
      <c r="E272" s="23">
        <v>0</v>
      </c>
      <c r="F272" s="23">
        <f t="shared" si="97"/>
        <v>3000</v>
      </c>
      <c r="G272" s="14">
        <f t="shared" si="98"/>
        <v>0</v>
      </c>
      <c r="H272" s="23">
        <f t="shared" si="103"/>
        <v>-4999.8900000000003</v>
      </c>
      <c r="I272" s="15">
        <f t="shared" si="104"/>
        <v>-100</v>
      </c>
      <c r="J272" s="23">
        <v>0</v>
      </c>
      <c r="K272" s="23">
        <v>0</v>
      </c>
      <c r="L272" s="23">
        <v>0</v>
      </c>
      <c r="M272" s="23">
        <f t="shared" si="66"/>
        <v>0</v>
      </c>
      <c r="N272" s="14">
        <f t="shared" si="67"/>
        <v>0</v>
      </c>
      <c r="O272" s="17">
        <f t="shared" si="101"/>
        <v>0</v>
      </c>
      <c r="P272" s="18">
        <f t="shared" si="102"/>
        <v>0</v>
      </c>
      <c r="Q272" s="24">
        <f t="shared" si="105"/>
        <v>4999.8900000000003</v>
      </c>
      <c r="R272" s="24">
        <f t="shared" si="106"/>
        <v>3000</v>
      </c>
      <c r="S272" s="24">
        <f t="shared" si="107"/>
        <v>0</v>
      </c>
      <c r="T272" s="24">
        <f t="shared" si="108"/>
        <v>-3000</v>
      </c>
      <c r="U272" s="57">
        <f t="shared" si="109"/>
        <v>0</v>
      </c>
      <c r="V272" s="23">
        <f t="shared" si="110"/>
        <v>-4999.8900000000003</v>
      </c>
      <c r="W272" s="58">
        <f t="shared" si="111"/>
        <v>-100</v>
      </c>
    </row>
    <row r="273" spans="1:23" s="20" customFormat="1" x14ac:dyDescent="0.2">
      <c r="A273" s="28" t="s">
        <v>151</v>
      </c>
      <c r="B273" s="65" t="s">
        <v>152</v>
      </c>
      <c r="C273" s="23">
        <v>12797.5</v>
      </c>
      <c r="D273" s="23">
        <v>31500</v>
      </c>
      <c r="E273" s="23">
        <v>22182</v>
      </c>
      <c r="F273" s="23">
        <f t="shared" si="97"/>
        <v>9318</v>
      </c>
      <c r="G273" s="14">
        <f t="shared" si="98"/>
        <v>70.419047619047618</v>
      </c>
      <c r="H273" s="23">
        <f t="shared" si="103"/>
        <v>9384.5</v>
      </c>
      <c r="I273" s="15">
        <f t="shared" si="104"/>
        <v>73.330728657941023</v>
      </c>
      <c r="J273" s="23">
        <v>0</v>
      </c>
      <c r="K273" s="23">
        <v>0</v>
      </c>
      <c r="L273" s="23">
        <v>0</v>
      </c>
      <c r="M273" s="23">
        <f t="shared" si="66"/>
        <v>0</v>
      </c>
      <c r="N273" s="14">
        <f t="shared" si="67"/>
        <v>0</v>
      </c>
      <c r="O273" s="17">
        <f t="shared" si="101"/>
        <v>0</v>
      </c>
      <c r="P273" s="18">
        <f t="shared" si="102"/>
        <v>0</v>
      </c>
      <c r="Q273" s="24">
        <f t="shared" si="105"/>
        <v>12797.5</v>
      </c>
      <c r="R273" s="24">
        <f t="shared" si="106"/>
        <v>31500</v>
      </c>
      <c r="S273" s="24">
        <f t="shared" si="107"/>
        <v>22182</v>
      </c>
      <c r="T273" s="24">
        <f t="shared" si="108"/>
        <v>-9318</v>
      </c>
      <c r="U273" s="57">
        <f t="shared" si="109"/>
        <v>70.419047619047618</v>
      </c>
      <c r="V273" s="23">
        <f t="shared" si="110"/>
        <v>9384.5</v>
      </c>
      <c r="W273" s="58">
        <f t="shared" si="111"/>
        <v>73.330728657941023</v>
      </c>
    </row>
    <row r="274" spans="1:23" s="20" customFormat="1" x14ac:dyDescent="0.2">
      <c r="A274" s="28" t="s">
        <v>123</v>
      </c>
      <c r="B274" s="65" t="s">
        <v>124</v>
      </c>
      <c r="C274" s="23">
        <v>118059.26</v>
      </c>
      <c r="D274" s="23">
        <v>114974</v>
      </c>
      <c r="E274" s="23">
        <v>113902.27</v>
      </c>
      <c r="F274" s="23">
        <f t="shared" si="97"/>
        <v>1071.7299999999959</v>
      </c>
      <c r="G274" s="14">
        <f t="shared" si="98"/>
        <v>99.067850122636429</v>
      </c>
      <c r="H274" s="23">
        <f t="shared" si="103"/>
        <v>-4156.9899999999907</v>
      </c>
      <c r="I274" s="15">
        <f t="shared" si="104"/>
        <v>-3.5211045707045656</v>
      </c>
      <c r="J274" s="23">
        <v>0</v>
      </c>
      <c r="K274" s="23">
        <v>0</v>
      </c>
      <c r="L274" s="23">
        <v>0</v>
      </c>
      <c r="M274" s="23">
        <f t="shared" si="66"/>
        <v>0</v>
      </c>
      <c r="N274" s="14">
        <f t="shared" si="67"/>
        <v>0</v>
      </c>
      <c r="O274" s="17">
        <f t="shared" si="101"/>
        <v>0</v>
      </c>
      <c r="P274" s="18">
        <f t="shared" si="102"/>
        <v>0</v>
      </c>
      <c r="Q274" s="24">
        <f t="shared" si="105"/>
        <v>118059.26</v>
      </c>
      <c r="R274" s="24">
        <f t="shared" si="106"/>
        <v>114974</v>
      </c>
      <c r="S274" s="24">
        <f t="shared" si="107"/>
        <v>113902.27</v>
      </c>
      <c r="T274" s="24">
        <f t="shared" si="108"/>
        <v>-1071.7299999999959</v>
      </c>
      <c r="U274" s="57">
        <f t="shared" si="109"/>
        <v>99.067850122636429</v>
      </c>
      <c r="V274" s="23">
        <f t="shared" si="110"/>
        <v>-4156.9899999999907</v>
      </c>
      <c r="W274" s="58">
        <f t="shared" si="111"/>
        <v>-3.5211045707045656</v>
      </c>
    </row>
    <row r="275" spans="1:23" s="20" customFormat="1" x14ac:dyDescent="0.2">
      <c r="A275" s="28" t="s">
        <v>125</v>
      </c>
      <c r="B275" s="65" t="s">
        <v>126</v>
      </c>
      <c r="C275" s="23">
        <v>12330.12</v>
      </c>
      <c r="D275" s="23">
        <v>21000</v>
      </c>
      <c r="E275" s="23">
        <v>14235.89</v>
      </c>
      <c r="F275" s="23">
        <f t="shared" si="97"/>
        <v>6764.1100000000006</v>
      </c>
      <c r="G275" s="14">
        <f t="shared" si="98"/>
        <v>67.789952380952371</v>
      </c>
      <c r="H275" s="23">
        <f t="shared" si="103"/>
        <v>1905.7699999999986</v>
      </c>
      <c r="I275" s="15">
        <f t="shared" si="104"/>
        <v>15.456216160102244</v>
      </c>
      <c r="J275" s="23">
        <v>0</v>
      </c>
      <c r="K275" s="23">
        <v>0</v>
      </c>
      <c r="L275" s="23">
        <v>0</v>
      </c>
      <c r="M275" s="23">
        <f t="shared" si="66"/>
        <v>0</v>
      </c>
      <c r="N275" s="14">
        <f t="shared" si="67"/>
        <v>0</v>
      </c>
      <c r="O275" s="17">
        <f t="shared" si="101"/>
        <v>0</v>
      </c>
      <c r="P275" s="18">
        <f t="shared" si="102"/>
        <v>0</v>
      </c>
      <c r="Q275" s="24">
        <f t="shared" si="105"/>
        <v>12330.12</v>
      </c>
      <c r="R275" s="24">
        <f t="shared" si="106"/>
        <v>21000</v>
      </c>
      <c r="S275" s="24">
        <f t="shared" si="107"/>
        <v>14235.89</v>
      </c>
      <c r="T275" s="24">
        <f t="shared" si="108"/>
        <v>-6764.1100000000006</v>
      </c>
      <c r="U275" s="57">
        <f t="shared" si="109"/>
        <v>67.789952380952371</v>
      </c>
      <c r="V275" s="23">
        <f t="shared" si="110"/>
        <v>1905.7699999999986</v>
      </c>
      <c r="W275" s="58">
        <f t="shared" si="111"/>
        <v>15.456216160102244</v>
      </c>
    </row>
    <row r="276" spans="1:23" s="20" customFormat="1" ht="25.5" x14ac:dyDescent="0.2">
      <c r="A276" s="28" t="s">
        <v>127</v>
      </c>
      <c r="B276" s="65" t="s">
        <v>128</v>
      </c>
      <c r="C276" s="23">
        <v>166862.67000000001</v>
      </c>
      <c r="D276" s="23">
        <v>336940</v>
      </c>
      <c r="E276" s="23">
        <v>157466.07</v>
      </c>
      <c r="F276" s="23">
        <f t="shared" si="97"/>
        <v>179473.93</v>
      </c>
      <c r="G276" s="14">
        <f t="shared" si="98"/>
        <v>46.734157416750762</v>
      </c>
      <c r="H276" s="23">
        <f t="shared" si="103"/>
        <v>-9396.6000000000058</v>
      </c>
      <c r="I276" s="15">
        <f t="shared" si="104"/>
        <v>-5.6313374345502183</v>
      </c>
      <c r="J276" s="23">
        <v>0</v>
      </c>
      <c r="K276" s="23">
        <v>0</v>
      </c>
      <c r="L276" s="23">
        <v>0</v>
      </c>
      <c r="M276" s="23">
        <f t="shared" si="66"/>
        <v>0</v>
      </c>
      <c r="N276" s="14">
        <f t="shared" si="67"/>
        <v>0</v>
      </c>
      <c r="O276" s="17">
        <f t="shared" si="101"/>
        <v>0</v>
      </c>
      <c r="P276" s="18">
        <f t="shared" si="102"/>
        <v>0</v>
      </c>
      <c r="Q276" s="24">
        <f t="shared" si="105"/>
        <v>166862.67000000001</v>
      </c>
      <c r="R276" s="24">
        <f t="shared" si="106"/>
        <v>336940</v>
      </c>
      <c r="S276" s="24">
        <f t="shared" si="107"/>
        <v>157466.07</v>
      </c>
      <c r="T276" s="24">
        <f t="shared" si="108"/>
        <v>-179473.93</v>
      </c>
      <c r="U276" s="57">
        <f t="shared" si="109"/>
        <v>46.734157416750762</v>
      </c>
      <c r="V276" s="23">
        <f t="shared" si="110"/>
        <v>-9396.6000000000058</v>
      </c>
      <c r="W276" s="58">
        <f t="shared" si="111"/>
        <v>-5.6313374345502183</v>
      </c>
    </row>
    <row r="277" spans="1:23" s="20" customFormat="1" x14ac:dyDescent="0.2">
      <c r="A277" s="28" t="s">
        <v>129</v>
      </c>
      <c r="B277" s="65" t="s">
        <v>130</v>
      </c>
      <c r="C277" s="23">
        <v>145309.91</v>
      </c>
      <c r="D277" s="23">
        <v>241698</v>
      </c>
      <c r="E277" s="23">
        <v>119161.16</v>
      </c>
      <c r="F277" s="23">
        <f t="shared" si="97"/>
        <v>122536.84</v>
      </c>
      <c r="G277" s="14">
        <f t="shared" si="98"/>
        <v>49.301673989855111</v>
      </c>
      <c r="H277" s="23">
        <f t="shared" si="103"/>
        <v>-26148.75</v>
      </c>
      <c r="I277" s="15">
        <f t="shared" si="104"/>
        <v>-17.995159449207549</v>
      </c>
      <c r="J277" s="23">
        <v>0</v>
      </c>
      <c r="K277" s="23">
        <v>0</v>
      </c>
      <c r="L277" s="23">
        <v>0</v>
      </c>
      <c r="M277" s="23">
        <f t="shared" si="66"/>
        <v>0</v>
      </c>
      <c r="N277" s="14">
        <f t="shared" si="67"/>
        <v>0</v>
      </c>
      <c r="O277" s="17">
        <f t="shared" si="101"/>
        <v>0</v>
      </c>
      <c r="P277" s="18">
        <f t="shared" si="102"/>
        <v>0</v>
      </c>
      <c r="Q277" s="24">
        <f t="shared" si="105"/>
        <v>145309.91</v>
      </c>
      <c r="R277" s="24">
        <f t="shared" si="106"/>
        <v>241698</v>
      </c>
      <c r="S277" s="24">
        <f t="shared" si="107"/>
        <v>119161.16</v>
      </c>
      <c r="T277" s="24">
        <f t="shared" si="108"/>
        <v>-122536.84</v>
      </c>
      <c r="U277" s="57">
        <f t="shared" si="109"/>
        <v>49.301673989855111</v>
      </c>
      <c r="V277" s="23">
        <f t="shared" si="110"/>
        <v>-26148.75</v>
      </c>
      <c r="W277" s="58">
        <f t="shared" si="111"/>
        <v>-17.995159449207549</v>
      </c>
    </row>
    <row r="278" spans="1:23" s="20" customFormat="1" ht="25.5" x14ac:dyDescent="0.2">
      <c r="A278" s="28" t="s">
        <v>131</v>
      </c>
      <c r="B278" s="65" t="s">
        <v>132</v>
      </c>
      <c r="C278" s="23">
        <v>2727.6</v>
      </c>
      <c r="D278" s="23">
        <v>15076</v>
      </c>
      <c r="E278" s="23">
        <v>5311.45</v>
      </c>
      <c r="F278" s="23">
        <f t="shared" si="97"/>
        <v>9764.5499999999993</v>
      </c>
      <c r="G278" s="14">
        <f t="shared" si="98"/>
        <v>35.231162111966036</v>
      </c>
      <c r="H278" s="23">
        <f t="shared" si="103"/>
        <v>2583.85</v>
      </c>
      <c r="I278" s="15">
        <f t="shared" si="104"/>
        <v>94.729799090775771</v>
      </c>
      <c r="J278" s="23">
        <v>0</v>
      </c>
      <c r="K278" s="23">
        <v>0</v>
      </c>
      <c r="L278" s="23">
        <v>0</v>
      </c>
      <c r="M278" s="23">
        <f t="shared" si="66"/>
        <v>0</v>
      </c>
      <c r="N278" s="14">
        <f t="shared" si="67"/>
        <v>0</v>
      </c>
      <c r="O278" s="17">
        <f t="shared" si="101"/>
        <v>0</v>
      </c>
      <c r="P278" s="18">
        <f t="shared" si="102"/>
        <v>0</v>
      </c>
      <c r="Q278" s="24">
        <f t="shared" si="105"/>
        <v>2727.6</v>
      </c>
      <c r="R278" s="24">
        <f t="shared" si="106"/>
        <v>15076</v>
      </c>
      <c r="S278" s="24">
        <f t="shared" si="107"/>
        <v>5311.45</v>
      </c>
      <c r="T278" s="24">
        <f t="shared" si="108"/>
        <v>-9764.5499999999993</v>
      </c>
      <c r="U278" s="57">
        <f t="shared" si="109"/>
        <v>35.231162111966036</v>
      </c>
      <c r="V278" s="23">
        <f t="shared" si="110"/>
        <v>2583.85</v>
      </c>
      <c r="W278" s="58">
        <f t="shared" si="111"/>
        <v>94.729799090775771</v>
      </c>
    </row>
    <row r="279" spans="1:23" s="20" customFormat="1" x14ac:dyDescent="0.2">
      <c r="A279" s="28" t="s">
        <v>133</v>
      </c>
      <c r="B279" s="65" t="s">
        <v>134</v>
      </c>
      <c r="C279" s="23">
        <v>18825.16</v>
      </c>
      <c r="D279" s="23">
        <v>80166</v>
      </c>
      <c r="E279" s="23">
        <v>32993.46</v>
      </c>
      <c r="F279" s="23">
        <f t="shared" si="97"/>
        <v>47172.54</v>
      </c>
      <c r="G279" s="14">
        <f t="shared" si="98"/>
        <v>41.156425417259186</v>
      </c>
      <c r="H279" s="23">
        <f t="shared" si="103"/>
        <v>14168.3</v>
      </c>
      <c r="I279" s="15">
        <f t="shared" si="104"/>
        <v>75.262574129516025</v>
      </c>
      <c r="J279" s="23">
        <v>0</v>
      </c>
      <c r="K279" s="23">
        <v>0</v>
      </c>
      <c r="L279" s="23">
        <v>0</v>
      </c>
      <c r="M279" s="23">
        <f t="shared" si="66"/>
        <v>0</v>
      </c>
      <c r="N279" s="14">
        <f t="shared" si="67"/>
        <v>0</v>
      </c>
      <c r="O279" s="17">
        <f t="shared" si="101"/>
        <v>0</v>
      </c>
      <c r="P279" s="18">
        <f t="shared" si="102"/>
        <v>0</v>
      </c>
      <c r="Q279" s="24">
        <f t="shared" si="105"/>
        <v>18825.16</v>
      </c>
      <c r="R279" s="24">
        <f t="shared" si="106"/>
        <v>80166</v>
      </c>
      <c r="S279" s="24">
        <f t="shared" si="107"/>
        <v>32993.46</v>
      </c>
      <c r="T279" s="24">
        <f t="shared" si="108"/>
        <v>-47172.54</v>
      </c>
      <c r="U279" s="57">
        <f t="shared" si="109"/>
        <v>41.156425417259186</v>
      </c>
      <c r="V279" s="23">
        <f t="shared" si="110"/>
        <v>14168.3</v>
      </c>
      <c r="W279" s="58">
        <f t="shared" si="111"/>
        <v>75.262574129516025</v>
      </c>
    </row>
    <row r="280" spans="1:23" s="20" customFormat="1" x14ac:dyDescent="0.2">
      <c r="A280" s="28" t="s">
        <v>141</v>
      </c>
      <c r="B280" s="65" t="s">
        <v>142</v>
      </c>
      <c r="C280" s="23">
        <v>400</v>
      </c>
      <c r="D280" s="23">
        <v>1530</v>
      </c>
      <c r="E280" s="23">
        <v>856.86</v>
      </c>
      <c r="F280" s="23">
        <f t="shared" si="97"/>
        <v>673.14</v>
      </c>
      <c r="G280" s="14">
        <f t="shared" si="98"/>
        <v>56.003921568627455</v>
      </c>
      <c r="H280" s="23">
        <f t="shared" si="103"/>
        <v>456.86</v>
      </c>
      <c r="I280" s="15">
        <f t="shared" si="104"/>
        <v>114.215</v>
      </c>
      <c r="J280" s="23">
        <v>0</v>
      </c>
      <c r="K280" s="23">
        <v>0</v>
      </c>
      <c r="L280" s="23">
        <v>0</v>
      </c>
      <c r="M280" s="23">
        <f t="shared" si="66"/>
        <v>0</v>
      </c>
      <c r="N280" s="14">
        <f t="shared" si="67"/>
        <v>0</v>
      </c>
      <c r="O280" s="17">
        <f t="shared" si="101"/>
        <v>0</v>
      </c>
      <c r="P280" s="18">
        <f t="shared" si="102"/>
        <v>0</v>
      </c>
      <c r="Q280" s="24">
        <f t="shared" si="105"/>
        <v>400</v>
      </c>
      <c r="R280" s="24">
        <f t="shared" si="106"/>
        <v>1530</v>
      </c>
      <c r="S280" s="24">
        <f t="shared" si="107"/>
        <v>856.86</v>
      </c>
      <c r="T280" s="24">
        <f t="shared" si="108"/>
        <v>-673.14</v>
      </c>
      <c r="U280" s="57">
        <f t="shared" si="109"/>
        <v>56.003921568627455</v>
      </c>
      <c r="V280" s="23">
        <f t="shared" si="110"/>
        <v>456.86</v>
      </c>
      <c r="W280" s="58">
        <f t="shared" si="111"/>
        <v>114.215</v>
      </c>
    </row>
    <row r="281" spans="1:23" s="20" customFormat="1" x14ac:dyDescent="0.2">
      <c r="A281" s="28" t="s">
        <v>186</v>
      </c>
      <c r="B281" s="65" t="s">
        <v>256</v>
      </c>
      <c r="C281" s="23">
        <v>0</v>
      </c>
      <c r="D281" s="23">
        <v>0</v>
      </c>
      <c r="E281" s="23">
        <v>0</v>
      </c>
      <c r="F281" s="23">
        <f t="shared" si="97"/>
        <v>0</v>
      </c>
      <c r="G281" s="14">
        <f t="shared" si="98"/>
        <v>0</v>
      </c>
      <c r="H281" s="23">
        <f t="shared" si="103"/>
        <v>0</v>
      </c>
      <c r="I281" s="15">
        <f t="shared" si="104"/>
        <v>0</v>
      </c>
      <c r="J281" s="23">
        <v>848.52</v>
      </c>
      <c r="K281" s="23">
        <v>73737</v>
      </c>
      <c r="L281" s="23">
        <v>71517.03</v>
      </c>
      <c r="M281" s="23">
        <f t="shared" si="66"/>
        <v>2219.9700000000012</v>
      </c>
      <c r="N281" s="14">
        <f t="shared" si="67"/>
        <v>96.989340493917581</v>
      </c>
      <c r="O281" s="23">
        <f t="shared" si="101"/>
        <v>70668.509999999995</v>
      </c>
      <c r="P281" s="15">
        <f t="shared" si="102"/>
        <v>8328.443643049075</v>
      </c>
      <c r="Q281" s="24">
        <f t="shared" si="105"/>
        <v>848.52</v>
      </c>
      <c r="R281" s="24">
        <f t="shared" si="106"/>
        <v>73737</v>
      </c>
      <c r="S281" s="24">
        <f t="shared" si="107"/>
        <v>71517.03</v>
      </c>
      <c r="T281" s="24">
        <f t="shared" si="108"/>
        <v>-2219.9700000000012</v>
      </c>
      <c r="U281" s="57">
        <f t="shared" si="109"/>
        <v>96.989340493917581</v>
      </c>
      <c r="V281" s="23">
        <f t="shared" si="110"/>
        <v>70668.509999999995</v>
      </c>
      <c r="W281" s="58">
        <f t="shared" si="111"/>
        <v>8328.443643049075</v>
      </c>
    </row>
    <row r="282" spans="1:23" s="20" customFormat="1" x14ac:dyDescent="0.2">
      <c r="A282" s="28" t="s">
        <v>257</v>
      </c>
      <c r="B282" s="65" t="s">
        <v>258</v>
      </c>
      <c r="C282" s="23">
        <v>0</v>
      </c>
      <c r="D282" s="23">
        <v>0</v>
      </c>
      <c r="E282" s="23">
        <v>0</v>
      </c>
      <c r="F282" s="23">
        <f t="shared" si="97"/>
        <v>0</v>
      </c>
      <c r="G282" s="14">
        <f t="shared" si="98"/>
        <v>0</v>
      </c>
      <c r="H282" s="23">
        <f t="shared" si="103"/>
        <v>0</v>
      </c>
      <c r="I282" s="15">
        <f t="shared" si="104"/>
        <v>0</v>
      </c>
      <c r="J282" s="23">
        <v>848.52</v>
      </c>
      <c r="K282" s="23">
        <v>73737</v>
      </c>
      <c r="L282" s="23">
        <v>71517.03</v>
      </c>
      <c r="M282" s="23">
        <f t="shared" ref="M282:M422" si="112">K282-L282</f>
        <v>2219.9700000000012</v>
      </c>
      <c r="N282" s="14">
        <f t="shared" ref="N282:N422" si="113">IF(K282=0,0,L282/K282*100)</f>
        <v>96.989340493917581</v>
      </c>
      <c r="O282" s="23">
        <f t="shared" si="101"/>
        <v>70668.509999999995</v>
      </c>
      <c r="P282" s="15">
        <f t="shared" si="102"/>
        <v>8328.443643049075</v>
      </c>
      <c r="Q282" s="24">
        <f t="shared" si="105"/>
        <v>848.52</v>
      </c>
      <c r="R282" s="24">
        <f t="shared" si="106"/>
        <v>73737</v>
      </c>
      <c r="S282" s="24">
        <f t="shared" si="107"/>
        <v>71517.03</v>
      </c>
      <c r="T282" s="24">
        <f t="shared" si="108"/>
        <v>-2219.9700000000012</v>
      </c>
      <c r="U282" s="57">
        <f t="shared" si="109"/>
        <v>96.989340493917581</v>
      </c>
      <c r="V282" s="23">
        <f t="shared" si="110"/>
        <v>70668.509999999995</v>
      </c>
      <c r="W282" s="58">
        <f t="shared" si="111"/>
        <v>8328.443643049075</v>
      </c>
    </row>
    <row r="283" spans="1:23" s="20" customFormat="1" ht="25.5" x14ac:dyDescent="0.2">
      <c r="A283" s="28" t="s">
        <v>259</v>
      </c>
      <c r="B283" s="65" t="s">
        <v>260</v>
      </c>
      <c r="C283" s="23">
        <v>0</v>
      </c>
      <c r="D283" s="23">
        <v>0</v>
      </c>
      <c r="E283" s="23">
        <v>0</v>
      </c>
      <c r="F283" s="23">
        <f t="shared" si="97"/>
        <v>0</v>
      </c>
      <c r="G283" s="14">
        <f t="shared" si="98"/>
        <v>0</v>
      </c>
      <c r="H283" s="23">
        <f t="shared" si="103"/>
        <v>0</v>
      </c>
      <c r="I283" s="15">
        <f t="shared" si="104"/>
        <v>0</v>
      </c>
      <c r="J283" s="23">
        <v>848.52</v>
      </c>
      <c r="K283" s="23">
        <v>73737</v>
      </c>
      <c r="L283" s="23">
        <v>71517.03</v>
      </c>
      <c r="M283" s="23">
        <f t="shared" si="112"/>
        <v>2219.9700000000012</v>
      </c>
      <c r="N283" s="14">
        <f t="shared" si="113"/>
        <v>96.989340493917581</v>
      </c>
      <c r="O283" s="23">
        <f t="shared" si="101"/>
        <v>70668.509999999995</v>
      </c>
      <c r="P283" s="15">
        <f t="shared" si="102"/>
        <v>8328.443643049075</v>
      </c>
      <c r="Q283" s="24">
        <f t="shared" si="105"/>
        <v>848.52</v>
      </c>
      <c r="R283" s="24">
        <f t="shared" si="106"/>
        <v>73737</v>
      </c>
      <c r="S283" s="24">
        <f t="shared" si="107"/>
        <v>71517.03</v>
      </c>
      <c r="T283" s="24">
        <f t="shared" si="108"/>
        <v>-2219.9700000000012</v>
      </c>
      <c r="U283" s="57">
        <f t="shared" si="109"/>
        <v>96.989340493917581</v>
      </c>
      <c r="V283" s="23">
        <f t="shared" si="110"/>
        <v>70668.509999999995</v>
      </c>
      <c r="W283" s="58">
        <f t="shared" si="111"/>
        <v>8328.443643049075</v>
      </c>
    </row>
    <row r="284" spans="1:23" s="20" customFormat="1" x14ac:dyDescent="0.2">
      <c r="A284" s="28" t="s">
        <v>261</v>
      </c>
      <c r="B284" s="65" t="s">
        <v>262</v>
      </c>
      <c r="C284" s="23">
        <v>0</v>
      </c>
      <c r="D284" s="23">
        <v>0</v>
      </c>
      <c r="E284" s="23">
        <v>0</v>
      </c>
      <c r="F284" s="23">
        <f t="shared" si="97"/>
        <v>0</v>
      </c>
      <c r="G284" s="14">
        <f t="shared" si="98"/>
        <v>0</v>
      </c>
      <c r="H284" s="23">
        <f t="shared" si="103"/>
        <v>0</v>
      </c>
      <c r="I284" s="15">
        <f t="shared" si="104"/>
        <v>0</v>
      </c>
      <c r="J284" s="23">
        <v>0</v>
      </c>
      <c r="K284" s="23">
        <v>0</v>
      </c>
      <c r="L284" s="23">
        <v>0</v>
      </c>
      <c r="M284" s="23">
        <f t="shared" si="112"/>
        <v>0</v>
      </c>
      <c r="N284" s="14">
        <f t="shared" si="113"/>
        <v>0</v>
      </c>
      <c r="O284" s="23">
        <f t="shared" si="101"/>
        <v>0</v>
      </c>
      <c r="P284" s="15">
        <f t="shared" si="102"/>
        <v>0</v>
      </c>
      <c r="Q284" s="24">
        <f t="shared" si="105"/>
        <v>0</v>
      </c>
      <c r="R284" s="24">
        <f t="shared" si="106"/>
        <v>0</v>
      </c>
      <c r="S284" s="24">
        <f t="shared" si="107"/>
        <v>0</v>
      </c>
      <c r="T284" s="24">
        <f t="shared" si="108"/>
        <v>0</v>
      </c>
      <c r="U284" s="57">
        <f t="shared" si="109"/>
        <v>0</v>
      </c>
      <c r="V284" s="23">
        <f t="shared" si="110"/>
        <v>0</v>
      </c>
      <c r="W284" s="58">
        <f t="shared" si="111"/>
        <v>0</v>
      </c>
    </row>
    <row r="285" spans="1:23" s="20" customFormat="1" x14ac:dyDescent="0.2">
      <c r="A285" s="28" t="s">
        <v>263</v>
      </c>
      <c r="B285" s="65" t="s">
        <v>264</v>
      </c>
      <c r="C285" s="23">
        <v>0</v>
      </c>
      <c r="D285" s="23">
        <v>0</v>
      </c>
      <c r="E285" s="23">
        <v>0</v>
      </c>
      <c r="F285" s="23">
        <f t="shared" si="97"/>
        <v>0</v>
      </c>
      <c r="G285" s="14">
        <f t="shared" si="98"/>
        <v>0</v>
      </c>
      <c r="H285" s="23">
        <f t="shared" si="103"/>
        <v>0</v>
      </c>
      <c r="I285" s="15">
        <f t="shared" si="104"/>
        <v>0</v>
      </c>
      <c r="J285" s="23">
        <v>0</v>
      </c>
      <c r="K285" s="23">
        <v>0</v>
      </c>
      <c r="L285" s="23">
        <v>0</v>
      </c>
      <c r="M285" s="23">
        <f t="shared" si="112"/>
        <v>0</v>
      </c>
      <c r="N285" s="14">
        <f t="shared" si="113"/>
        <v>0</v>
      </c>
      <c r="O285" s="23">
        <f t="shared" si="101"/>
        <v>0</v>
      </c>
      <c r="P285" s="15">
        <f t="shared" si="102"/>
        <v>0</v>
      </c>
      <c r="Q285" s="24">
        <f t="shared" si="105"/>
        <v>0</v>
      </c>
      <c r="R285" s="24">
        <f t="shared" si="106"/>
        <v>0</v>
      </c>
      <c r="S285" s="24">
        <f t="shared" si="107"/>
        <v>0</v>
      </c>
      <c r="T285" s="24">
        <f t="shared" si="108"/>
        <v>0</v>
      </c>
      <c r="U285" s="57">
        <f t="shared" si="109"/>
        <v>0</v>
      </c>
      <c r="V285" s="23">
        <f t="shared" si="110"/>
        <v>0</v>
      </c>
      <c r="W285" s="58">
        <f t="shared" si="111"/>
        <v>0</v>
      </c>
    </row>
    <row r="286" spans="1:23" s="20" customFormat="1" ht="38.25" x14ac:dyDescent="0.2">
      <c r="A286" s="34" t="s">
        <v>165</v>
      </c>
      <c r="B286" s="71" t="s">
        <v>166</v>
      </c>
      <c r="C286" s="35">
        <v>2083204.3700000003</v>
      </c>
      <c r="D286" s="35">
        <v>2454815</v>
      </c>
      <c r="E286" s="35">
        <v>2406472.5900000003</v>
      </c>
      <c r="F286" s="35">
        <f t="shared" si="97"/>
        <v>48342.409999999683</v>
      </c>
      <c r="G286" s="42">
        <f t="shared" si="98"/>
        <v>98.030710664551108</v>
      </c>
      <c r="H286" s="35">
        <f t="shared" si="103"/>
        <v>323268.21999999997</v>
      </c>
      <c r="I286" s="15">
        <f t="shared" si="104"/>
        <v>15.517835151238657</v>
      </c>
      <c r="J286" s="35">
        <v>0</v>
      </c>
      <c r="K286" s="35">
        <v>73533.540000000008</v>
      </c>
      <c r="L286" s="35">
        <v>73533.540000000008</v>
      </c>
      <c r="M286" s="35">
        <f t="shared" si="112"/>
        <v>0</v>
      </c>
      <c r="N286" s="42">
        <f t="shared" si="113"/>
        <v>100</v>
      </c>
      <c r="O286" s="35">
        <f t="shared" si="101"/>
        <v>73533.540000000008</v>
      </c>
      <c r="P286" s="15">
        <f t="shared" si="102"/>
        <v>0</v>
      </c>
      <c r="Q286" s="24">
        <f t="shared" si="105"/>
        <v>2083204.3700000003</v>
      </c>
      <c r="R286" s="24">
        <f t="shared" si="106"/>
        <v>2528348.54</v>
      </c>
      <c r="S286" s="24">
        <f t="shared" si="107"/>
        <v>2480006.1300000004</v>
      </c>
      <c r="T286" s="24">
        <f t="shared" si="108"/>
        <v>-48342.409999999683</v>
      </c>
      <c r="U286" s="57">
        <f t="shared" si="109"/>
        <v>98.087984736471512</v>
      </c>
      <c r="V286" s="23">
        <f t="shared" si="110"/>
        <v>396801.76</v>
      </c>
      <c r="W286" s="58">
        <f t="shared" si="111"/>
        <v>19.047663576089761</v>
      </c>
    </row>
    <row r="287" spans="1:23" s="20" customFormat="1" x14ac:dyDescent="0.2">
      <c r="A287" s="28" t="s">
        <v>109</v>
      </c>
      <c r="B287" s="65" t="s">
        <v>110</v>
      </c>
      <c r="C287" s="23">
        <v>2083204.3700000003</v>
      </c>
      <c r="D287" s="23">
        <v>2454815</v>
      </c>
      <c r="E287" s="23">
        <v>2406472.5900000003</v>
      </c>
      <c r="F287" s="23">
        <f t="shared" si="97"/>
        <v>48342.409999999683</v>
      </c>
      <c r="G287" s="14">
        <f t="shared" si="98"/>
        <v>98.030710664551108</v>
      </c>
      <c r="H287" s="23">
        <f t="shared" si="103"/>
        <v>323268.21999999997</v>
      </c>
      <c r="I287" s="15">
        <f t="shared" si="104"/>
        <v>15.517835151238657</v>
      </c>
      <c r="J287" s="23">
        <v>0</v>
      </c>
      <c r="K287" s="23">
        <v>30083.54</v>
      </c>
      <c r="L287" s="23">
        <v>30083.54</v>
      </c>
      <c r="M287" s="23">
        <f t="shared" si="112"/>
        <v>0</v>
      </c>
      <c r="N287" s="14">
        <f t="shared" si="113"/>
        <v>100</v>
      </c>
      <c r="O287" s="23">
        <f t="shared" si="101"/>
        <v>30083.54</v>
      </c>
      <c r="P287" s="15">
        <f t="shared" si="102"/>
        <v>0</v>
      </c>
      <c r="Q287" s="24">
        <f t="shared" si="105"/>
        <v>2083204.3700000003</v>
      </c>
      <c r="R287" s="24">
        <f t="shared" si="106"/>
        <v>2484898.54</v>
      </c>
      <c r="S287" s="24">
        <f t="shared" si="107"/>
        <v>2436556.1300000004</v>
      </c>
      <c r="T287" s="24">
        <f t="shared" si="108"/>
        <v>-48342.409999999683</v>
      </c>
      <c r="U287" s="57">
        <f t="shared" si="109"/>
        <v>98.054551957682762</v>
      </c>
      <c r="V287" s="23">
        <f t="shared" si="110"/>
        <v>353351.76</v>
      </c>
      <c r="W287" s="58">
        <f t="shared" si="111"/>
        <v>16.961934464452</v>
      </c>
    </row>
    <row r="288" spans="1:23" s="20" customFormat="1" ht="25.5" x14ac:dyDescent="0.2">
      <c r="A288" s="28" t="s">
        <v>111</v>
      </c>
      <c r="B288" s="65" t="s">
        <v>112</v>
      </c>
      <c r="C288" s="23">
        <v>1780320.06</v>
      </c>
      <c r="D288" s="23">
        <v>2026226</v>
      </c>
      <c r="E288" s="23">
        <v>2026028.99</v>
      </c>
      <c r="F288" s="23">
        <f t="shared" si="97"/>
        <v>197.01000000000931</v>
      </c>
      <c r="G288" s="14">
        <f t="shared" si="98"/>
        <v>99.990276997728785</v>
      </c>
      <c r="H288" s="23">
        <f t="shared" si="103"/>
        <v>245708.92999999993</v>
      </c>
      <c r="I288" s="15">
        <f t="shared" si="104"/>
        <v>13.801390857776425</v>
      </c>
      <c r="J288" s="23">
        <v>0</v>
      </c>
      <c r="K288" s="23">
        <v>0</v>
      </c>
      <c r="L288" s="23">
        <v>0</v>
      </c>
      <c r="M288" s="23">
        <f t="shared" si="112"/>
        <v>0</v>
      </c>
      <c r="N288" s="14">
        <f t="shared" si="113"/>
        <v>0</v>
      </c>
      <c r="O288" s="23">
        <f t="shared" si="101"/>
        <v>0</v>
      </c>
      <c r="P288" s="15">
        <f t="shared" si="102"/>
        <v>0</v>
      </c>
      <c r="Q288" s="24">
        <f t="shared" si="105"/>
        <v>1780320.06</v>
      </c>
      <c r="R288" s="24">
        <f t="shared" si="106"/>
        <v>2026226</v>
      </c>
      <c r="S288" s="24">
        <f t="shared" si="107"/>
        <v>2026028.99</v>
      </c>
      <c r="T288" s="24">
        <f t="shared" si="108"/>
        <v>-197.01000000000931</v>
      </c>
      <c r="U288" s="57">
        <f t="shared" si="109"/>
        <v>99.990276997728785</v>
      </c>
      <c r="V288" s="23">
        <f t="shared" si="110"/>
        <v>245708.92999999993</v>
      </c>
      <c r="W288" s="58">
        <f t="shared" si="111"/>
        <v>13.801390857776425</v>
      </c>
    </row>
    <row r="289" spans="1:23" s="20" customFormat="1" x14ac:dyDescent="0.2">
      <c r="A289" s="28" t="s">
        <v>113</v>
      </c>
      <c r="B289" s="65" t="s">
        <v>114</v>
      </c>
      <c r="C289" s="23">
        <v>1449934.06</v>
      </c>
      <c r="D289" s="23">
        <v>1651191</v>
      </c>
      <c r="E289" s="23">
        <v>1651174.41</v>
      </c>
      <c r="F289" s="23">
        <f t="shared" si="97"/>
        <v>16.590000000083819</v>
      </c>
      <c r="G289" s="14">
        <f t="shared" si="98"/>
        <v>99.998995270686436</v>
      </c>
      <c r="H289" s="23">
        <f t="shared" si="103"/>
        <v>201240.34999999986</v>
      </c>
      <c r="I289" s="15">
        <f t="shared" si="104"/>
        <v>13.879275999627168</v>
      </c>
      <c r="J289" s="23">
        <v>0</v>
      </c>
      <c r="K289" s="23">
        <v>0</v>
      </c>
      <c r="L289" s="23">
        <v>0</v>
      </c>
      <c r="M289" s="23">
        <f t="shared" si="112"/>
        <v>0</v>
      </c>
      <c r="N289" s="14">
        <f t="shared" si="113"/>
        <v>0</v>
      </c>
      <c r="O289" s="23">
        <f t="shared" si="101"/>
        <v>0</v>
      </c>
      <c r="P289" s="15">
        <f t="shared" si="102"/>
        <v>0</v>
      </c>
      <c r="Q289" s="24">
        <f t="shared" si="105"/>
        <v>1449934.06</v>
      </c>
      <c r="R289" s="24">
        <f t="shared" si="106"/>
        <v>1651191</v>
      </c>
      <c r="S289" s="24">
        <f t="shared" si="107"/>
        <v>1651174.41</v>
      </c>
      <c r="T289" s="24">
        <f t="shared" si="108"/>
        <v>-16.590000000083819</v>
      </c>
      <c r="U289" s="57">
        <f t="shared" si="109"/>
        <v>99.998995270686436</v>
      </c>
      <c r="V289" s="23">
        <f t="shared" si="110"/>
        <v>201240.34999999986</v>
      </c>
      <c r="W289" s="58">
        <f t="shared" si="111"/>
        <v>13.879275999627168</v>
      </c>
    </row>
    <row r="290" spans="1:23" s="20" customFormat="1" x14ac:dyDescent="0.2">
      <c r="A290" s="28" t="s">
        <v>115</v>
      </c>
      <c r="B290" s="65" t="s">
        <v>116</v>
      </c>
      <c r="C290" s="23">
        <v>1449934.06</v>
      </c>
      <c r="D290" s="23">
        <v>1651191</v>
      </c>
      <c r="E290" s="23">
        <v>1651174.41</v>
      </c>
      <c r="F290" s="23">
        <f t="shared" si="97"/>
        <v>16.590000000083819</v>
      </c>
      <c r="G290" s="14">
        <f t="shared" si="98"/>
        <v>99.998995270686436</v>
      </c>
      <c r="H290" s="23">
        <f t="shared" si="103"/>
        <v>201240.34999999986</v>
      </c>
      <c r="I290" s="15">
        <f t="shared" si="104"/>
        <v>13.879275999627168</v>
      </c>
      <c r="J290" s="23">
        <v>0</v>
      </c>
      <c r="K290" s="23">
        <v>0</v>
      </c>
      <c r="L290" s="23">
        <v>0</v>
      </c>
      <c r="M290" s="23">
        <f t="shared" si="112"/>
        <v>0</v>
      </c>
      <c r="N290" s="14">
        <f t="shared" si="113"/>
        <v>0</v>
      </c>
      <c r="O290" s="23">
        <f t="shared" si="101"/>
        <v>0</v>
      </c>
      <c r="P290" s="15">
        <f t="shared" si="102"/>
        <v>0</v>
      </c>
      <c r="Q290" s="24">
        <f t="shared" si="105"/>
        <v>1449934.06</v>
      </c>
      <c r="R290" s="24">
        <f t="shared" si="106"/>
        <v>1651191</v>
      </c>
      <c r="S290" s="24">
        <f t="shared" si="107"/>
        <v>1651174.41</v>
      </c>
      <c r="T290" s="24">
        <f t="shared" si="108"/>
        <v>-16.590000000083819</v>
      </c>
      <c r="U290" s="57">
        <f t="shared" si="109"/>
        <v>99.998995270686436</v>
      </c>
      <c r="V290" s="23">
        <f t="shared" si="110"/>
        <v>201240.34999999986</v>
      </c>
      <c r="W290" s="58">
        <f t="shared" si="111"/>
        <v>13.879275999627168</v>
      </c>
    </row>
    <row r="291" spans="1:23" s="20" customFormat="1" x14ac:dyDescent="0.2">
      <c r="A291" s="28" t="s">
        <v>117</v>
      </c>
      <c r="B291" s="65" t="s">
        <v>118</v>
      </c>
      <c r="C291" s="23">
        <v>330386</v>
      </c>
      <c r="D291" s="23">
        <v>375035</v>
      </c>
      <c r="E291" s="23">
        <v>374854.58</v>
      </c>
      <c r="F291" s="23">
        <f t="shared" si="97"/>
        <v>180.4199999999837</v>
      </c>
      <c r="G291" s="14">
        <f t="shared" si="98"/>
        <v>99.951892490034268</v>
      </c>
      <c r="H291" s="23">
        <f t="shared" si="103"/>
        <v>44468.580000000016</v>
      </c>
      <c r="I291" s="15">
        <f t="shared" si="104"/>
        <v>13.459583638531896</v>
      </c>
      <c r="J291" s="23">
        <v>0</v>
      </c>
      <c r="K291" s="23">
        <v>0</v>
      </c>
      <c r="L291" s="23">
        <v>0</v>
      </c>
      <c r="M291" s="23">
        <f t="shared" si="112"/>
        <v>0</v>
      </c>
      <c r="N291" s="14">
        <f t="shared" si="113"/>
        <v>0</v>
      </c>
      <c r="O291" s="23">
        <f t="shared" si="101"/>
        <v>0</v>
      </c>
      <c r="P291" s="15">
        <f t="shared" si="102"/>
        <v>0</v>
      </c>
      <c r="Q291" s="24">
        <f t="shared" si="105"/>
        <v>330386</v>
      </c>
      <c r="R291" s="24">
        <f t="shared" si="106"/>
        <v>375035</v>
      </c>
      <c r="S291" s="24">
        <f t="shared" si="107"/>
        <v>374854.58</v>
      </c>
      <c r="T291" s="24">
        <f t="shared" si="108"/>
        <v>-180.4199999999837</v>
      </c>
      <c r="U291" s="57">
        <f t="shared" si="109"/>
        <v>99.951892490034268</v>
      </c>
      <c r="V291" s="23">
        <f t="shared" si="110"/>
        <v>44468.580000000016</v>
      </c>
      <c r="W291" s="58">
        <f t="shared" si="111"/>
        <v>13.459583638531896</v>
      </c>
    </row>
    <row r="292" spans="1:23" s="20" customFormat="1" x14ac:dyDescent="0.2">
      <c r="A292" s="28" t="s">
        <v>119</v>
      </c>
      <c r="B292" s="65" t="s">
        <v>120</v>
      </c>
      <c r="C292" s="23">
        <v>302814.27</v>
      </c>
      <c r="D292" s="23">
        <v>428389</v>
      </c>
      <c r="E292" s="23">
        <v>380418.97000000003</v>
      </c>
      <c r="F292" s="23">
        <f t="shared" si="97"/>
        <v>47970.02999999997</v>
      </c>
      <c r="G292" s="14">
        <f t="shared" si="98"/>
        <v>88.802226481072125</v>
      </c>
      <c r="H292" s="23">
        <f t="shared" si="103"/>
        <v>77604.700000000012</v>
      </c>
      <c r="I292" s="15">
        <f t="shared" si="104"/>
        <v>25.627821304458337</v>
      </c>
      <c r="J292" s="23">
        <v>0</v>
      </c>
      <c r="K292" s="23">
        <v>30083.54</v>
      </c>
      <c r="L292" s="23">
        <v>30083.54</v>
      </c>
      <c r="M292" s="23">
        <f t="shared" si="112"/>
        <v>0</v>
      </c>
      <c r="N292" s="14">
        <f t="shared" si="113"/>
        <v>100</v>
      </c>
      <c r="O292" s="23">
        <f t="shared" si="101"/>
        <v>30083.54</v>
      </c>
      <c r="P292" s="15">
        <f t="shared" si="102"/>
        <v>0</v>
      </c>
      <c r="Q292" s="24">
        <f t="shared" si="105"/>
        <v>302814.27</v>
      </c>
      <c r="R292" s="24">
        <f t="shared" si="106"/>
        <v>458472.54</v>
      </c>
      <c r="S292" s="24">
        <f t="shared" si="107"/>
        <v>410502.51</v>
      </c>
      <c r="T292" s="24">
        <f t="shared" si="108"/>
        <v>-47970.02999999997</v>
      </c>
      <c r="U292" s="57">
        <f t="shared" si="109"/>
        <v>89.536989499960029</v>
      </c>
      <c r="V292" s="23">
        <f t="shared" si="110"/>
        <v>107688.23999999999</v>
      </c>
      <c r="W292" s="58">
        <f t="shared" si="111"/>
        <v>35.562472006355591</v>
      </c>
    </row>
    <row r="293" spans="1:23" s="20" customFormat="1" ht="25.5" x14ac:dyDescent="0.2">
      <c r="A293" s="28" t="s">
        <v>121</v>
      </c>
      <c r="B293" s="65" t="s">
        <v>122</v>
      </c>
      <c r="C293" s="23">
        <v>42979.13</v>
      </c>
      <c r="D293" s="23">
        <v>50653</v>
      </c>
      <c r="E293" s="23">
        <v>50014.28</v>
      </c>
      <c r="F293" s="23">
        <f t="shared" ref="F293:F368" si="114">D293-E293</f>
        <v>638.72000000000116</v>
      </c>
      <c r="G293" s="14">
        <f t="shared" ref="G293:G368" si="115">IF(D293=0,0,E293/D293*100)</f>
        <v>98.739028290525738</v>
      </c>
      <c r="H293" s="23">
        <f t="shared" si="103"/>
        <v>7035.1500000000015</v>
      </c>
      <c r="I293" s="15">
        <f t="shared" si="104"/>
        <v>16.368758511398454</v>
      </c>
      <c r="J293" s="23">
        <v>0</v>
      </c>
      <c r="K293" s="23">
        <v>30083.54</v>
      </c>
      <c r="L293" s="23">
        <v>30083.54</v>
      </c>
      <c r="M293" s="23">
        <f t="shared" si="112"/>
        <v>0</v>
      </c>
      <c r="N293" s="14">
        <f t="shared" si="113"/>
        <v>100</v>
      </c>
      <c r="O293" s="23">
        <f t="shared" si="101"/>
        <v>30083.54</v>
      </c>
      <c r="P293" s="15">
        <f t="shared" si="102"/>
        <v>0</v>
      </c>
      <c r="Q293" s="24">
        <f t="shared" si="105"/>
        <v>42979.13</v>
      </c>
      <c r="R293" s="24">
        <f t="shared" si="106"/>
        <v>80736.540000000008</v>
      </c>
      <c r="S293" s="24">
        <f t="shared" si="107"/>
        <v>80097.820000000007</v>
      </c>
      <c r="T293" s="24">
        <f t="shared" si="108"/>
        <v>-638.72000000000116</v>
      </c>
      <c r="U293" s="57">
        <f t="shared" si="109"/>
        <v>99.208883610816116</v>
      </c>
      <c r="V293" s="23">
        <f t="shared" si="110"/>
        <v>37118.69000000001</v>
      </c>
      <c r="W293" s="58">
        <f t="shared" si="111"/>
        <v>86.364451769963722</v>
      </c>
    </row>
    <row r="294" spans="1:23" s="20" customFormat="1" x14ac:dyDescent="0.2">
      <c r="A294" s="28" t="s">
        <v>123</v>
      </c>
      <c r="B294" s="65" t="s">
        <v>124</v>
      </c>
      <c r="C294" s="23">
        <v>116851.36</v>
      </c>
      <c r="D294" s="23">
        <v>187197</v>
      </c>
      <c r="E294" s="23">
        <v>175120.01</v>
      </c>
      <c r="F294" s="23">
        <f t="shared" si="114"/>
        <v>12076.989999999991</v>
      </c>
      <c r="G294" s="14">
        <f t="shared" si="115"/>
        <v>93.548513063777733</v>
      </c>
      <c r="H294" s="23">
        <f t="shared" si="103"/>
        <v>58268.650000000009</v>
      </c>
      <c r="I294" s="15">
        <f t="shared" si="104"/>
        <v>49.865615599168052</v>
      </c>
      <c r="J294" s="23">
        <v>0</v>
      </c>
      <c r="K294" s="23">
        <v>0</v>
      </c>
      <c r="L294" s="23">
        <v>0</v>
      </c>
      <c r="M294" s="23">
        <f t="shared" si="112"/>
        <v>0</v>
      </c>
      <c r="N294" s="14">
        <f t="shared" si="113"/>
        <v>0</v>
      </c>
      <c r="O294" s="23">
        <f t="shared" si="101"/>
        <v>0</v>
      </c>
      <c r="P294" s="15">
        <f t="shared" si="102"/>
        <v>0</v>
      </c>
      <c r="Q294" s="24">
        <f t="shared" si="105"/>
        <v>116851.36</v>
      </c>
      <c r="R294" s="24">
        <f t="shared" si="106"/>
        <v>187197</v>
      </c>
      <c r="S294" s="24">
        <f t="shared" si="107"/>
        <v>175120.01</v>
      </c>
      <c r="T294" s="24">
        <f t="shared" si="108"/>
        <v>-12076.989999999991</v>
      </c>
      <c r="U294" s="57">
        <f t="shared" si="109"/>
        <v>93.548513063777733</v>
      </c>
      <c r="V294" s="23">
        <f t="shared" si="110"/>
        <v>58268.650000000009</v>
      </c>
      <c r="W294" s="58">
        <f t="shared" si="111"/>
        <v>49.865615599168052</v>
      </c>
    </row>
    <row r="295" spans="1:23" s="20" customFormat="1" x14ac:dyDescent="0.2">
      <c r="A295" s="28" t="s">
        <v>125</v>
      </c>
      <c r="B295" s="65" t="s">
        <v>126</v>
      </c>
      <c r="C295" s="23">
        <v>42027.71</v>
      </c>
      <c r="D295" s="23">
        <v>47000</v>
      </c>
      <c r="E295" s="23">
        <v>43531.98</v>
      </c>
      <c r="F295" s="23">
        <f t="shared" si="114"/>
        <v>3468.0199999999968</v>
      </c>
      <c r="G295" s="14">
        <f t="shared" si="115"/>
        <v>92.621234042553198</v>
      </c>
      <c r="H295" s="23">
        <f t="shared" si="103"/>
        <v>1504.2700000000041</v>
      </c>
      <c r="I295" s="15">
        <f t="shared" si="104"/>
        <v>3.5792337959884151</v>
      </c>
      <c r="J295" s="23">
        <v>0</v>
      </c>
      <c r="K295" s="23">
        <v>0</v>
      </c>
      <c r="L295" s="23">
        <v>0</v>
      </c>
      <c r="M295" s="23">
        <f t="shared" si="112"/>
        <v>0</v>
      </c>
      <c r="N295" s="14">
        <f t="shared" si="113"/>
        <v>0</v>
      </c>
      <c r="O295" s="23">
        <f t="shared" si="101"/>
        <v>0</v>
      </c>
      <c r="P295" s="15">
        <f t="shared" si="102"/>
        <v>0</v>
      </c>
      <c r="Q295" s="24">
        <f t="shared" si="105"/>
        <v>42027.71</v>
      </c>
      <c r="R295" s="24">
        <f t="shared" si="106"/>
        <v>47000</v>
      </c>
      <c r="S295" s="24">
        <f t="shared" si="107"/>
        <v>43531.98</v>
      </c>
      <c r="T295" s="24">
        <f t="shared" si="108"/>
        <v>-3468.0199999999968</v>
      </c>
      <c r="U295" s="57">
        <f t="shared" si="109"/>
        <v>92.621234042553198</v>
      </c>
      <c r="V295" s="23">
        <f t="shared" si="110"/>
        <v>1504.2700000000041</v>
      </c>
      <c r="W295" s="58">
        <f t="shared" si="111"/>
        <v>3.5792337959884151</v>
      </c>
    </row>
    <row r="296" spans="1:23" s="20" customFormat="1" ht="25.5" x14ac:dyDescent="0.2">
      <c r="A296" s="28" t="s">
        <v>127</v>
      </c>
      <c r="B296" s="65" t="s">
        <v>128</v>
      </c>
      <c r="C296" s="23">
        <v>100956.06999999999</v>
      </c>
      <c r="D296" s="23">
        <v>143539</v>
      </c>
      <c r="E296" s="23">
        <v>111752.7</v>
      </c>
      <c r="F296" s="23">
        <f t="shared" si="114"/>
        <v>31786.300000000003</v>
      </c>
      <c r="G296" s="14">
        <f t="shared" si="115"/>
        <v>77.855286716502135</v>
      </c>
      <c r="H296" s="23">
        <f t="shared" si="103"/>
        <v>10796.630000000005</v>
      </c>
      <c r="I296" s="15">
        <f t="shared" si="104"/>
        <v>10.694384200969793</v>
      </c>
      <c r="J296" s="23">
        <v>0</v>
      </c>
      <c r="K296" s="23">
        <v>0</v>
      </c>
      <c r="L296" s="23">
        <v>0</v>
      </c>
      <c r="M296" s="23">
        <f t="shared" si="112"/>
        <v>0</v>
      </c>
      <c r="N296" s="14">
        <f t="shared" si="113"/>
        <v>0</v>
      </c>
      <c r="O296" s="23">
        <f t="shared" si="101"/>
        <v>0</v>
      </c>
      <c r="P296" s="15">
        <f t="shared" si="102"/>
        <v>0</v>
      </c>
      <c r="Q296" s="24">
        <f t="shared" si="105"/>
        <v>100956.06999999999</v>
      </c>
      <c r="R296" s="24">
        <f t="shared" si="106"/>
        <v>143539</v>
      </c>
      <c r="S296" s="24">
        <f t="shared" si="107"/>
        <v>111752.7</v>
      </c>
      <c r="T296" s="24">
        <f t="shared" si="108"/>
        <v>-31786.300000000003</v>
      </c>
      <c r="U296" s="57">
        <f t="shared" si="109"/>
        <v>77.855286716502135</v>
      </c>
      <c r="V296" s="23">
        <f t="shared" si="110"/>
        <v>10796.630000000005</v>
      </c>
      <c r="W296" s="58">
        <f t="shared" si="111"/>
        <v>10.694384200969793</v>
      </c>
    </row>
    <row r="297" spans="1:23" s="20" customFormat="1" x14ac:dyDescent="0.2">
      <c r="A297" s="28" t="s">
        <v>129</v>
      </c>
      <c r="B297" s="65" t="s">
        <v>130</v>
      </c>
      <c r="C297" s="23">
        <v>92677.36</v>
      </c>
      <c r="D297" s="23">
        <v>131424</v>
      </c>
      <c r="E297" s="23">
        <v>102579.81</v>
      </c>
      <c r="F297" s="23">
        <f t="shared" si="114"/>
        <v>28844.190000000002</v>
      </c>
      <c r="G297" s="14">
        <f t="shared" si="115"/>
        <v>78.052570306793285</v>
      </c>
      <c r="H297" s="23">
        <f t="shared" si="103"/>
        <v>9902.4499999999971</v>
      </c>
      <c r="I297" s="15">
        <f t="shared" si="104"/>
        <v>10.684864135102686</v>
      </c>
      <c r="J297" s="23">
        <v>0</v>
      </c>
      <c r="K297" s="23">
        <v>0</v>
      </c>
      <c r="L297" s="23">
        <v>0</v>
      </c>
      <c r="M297" s="23">
        <f t="shared" si="112"/>
        <v>0</v>
      </c>
      <c r="N297" s="14">
        <f t="shared" si="113"/>
        <v>0</v>
      </c>
      <c r="O297" s="23">
        <f t="shared" si="101"/>
        <v>0</v>
      </c>
      <c r="P297" s="15">
        <f t="shared" si="102"/>
        <v>0</v>
      </c>
      <c r="Q297" s="24">
        <f t="shared" si="105"/>
        <v>92677.36</v>
      </c>
      <c r="R297" s="24">
        <f t="shared" si="106"/>
        <v>131424</v>
      </c>
      <c r="S297" s="24">
        <f t="shared" si="107"/>
        <v>102579.81</v>
      </c>
      <c r="T297" s="24">
        <f t="shared" si="108"/>
        <v>-28844.190000000002</v>
      </c>
      <c r="U297" s="57">
        <f t="shared" si="109"/>
        <v>78.052570306793285</v>
      </c>
      <c r="V297" s="23">
        <f t="shared" si="110"/>
        <v>9902.4499999999971</v>
      </c>
      <c r="W297" s="58">
        <f t="shared" si="111"/>
        <v>10.684864135102686</v>
      </c>
    </row>
    <row r="298" spans="1:23" s="20" customFormat="1" ht="25.5" x14ac:dyDescent="0.2">
      <c r="A298" s="28" t="s">
        <v>131</v>
      </c>
      <c r="B298" s="65" t="s">
        <v>132</v>
      </c>
      <c r="C298" s="23">
        <v>1053.1199999999999</v>
      </c>
      <c r="D298" s="23">
        <v>1424</v>
      </c>
      <c r="E298" s="23">
        <v>1240</v>
      </c>
      <c r="F298" s="23">
        <f t="shared" si="114"/>
        <v>184</v>
      </c>
      <c r="G298" s="14">
        <f t="shared" si="115"/>
        <v>87.078651685393254</v>
      </c>
      <c r="H298" s="23">
        <f t="shared" si="103"/>
        <v>186.88000000000011</v>
      </c>
      <c r="I298" s="15">
        <f t="shared" si="104"/>
        <v>17.745366150106349</v>
      </c>
      <c r="J298" s="23">
        <v>0</v>
      </c>
      <c r="K298" s="23">
        <v>0</v>
      </c>
      <c r="L298" s="23">
        <v>0</v>
      </c>
      <c r="M298" s="23">
        <f t="shared" si="112"/>
        <v>0</v>
      </c>
      <c r="N298" s="14">
        <f t="shared" si="113"/>
        <v>0</v>
      </c>
      <c r="O298" s="23">
        <f t="shared" ref="O298:O357" si="116">L298-J298</f>
        <v>0</v>
      </c>
      <c r="P298" s="15">
        <f t="shared" ref="P298:P357" si="117">IF(J298=0,0,L298/J298*100-100)</f>
        <v>0</v>
      </c>
      <c r="Q298" s="24">
        <f t="shared" si="105"/>
        <v>1053.1199999999999</v>
      </c>
      <c r="R298" s="24">
        <f t="shared" si="106"/>
        <v>1424</v>
      </c>
      <c r="S298" s="24">
        <f t="shared" si="107"/>
        <v>1240</v>
      </c>
      <c r="T298" s="24">
        <f t="shared" si="108"/>
        <v>-184</v>
      </c>
      <c r="U298" s="57">
        <f t="shared" si="109"/>
        <v>87.078651685393254</v>
      </c>
      <c r="V298" s="23">
        <f t="shared" si="110"/>
        <v>186.88000000000011</v>
      </c>
      <c r="W298" s="58">
        <f t="shared" si="111"/>
        <v>17.745366150106349</v>
      </c>
    </row>
    <row r="299" spans="1:23" s="20" customFormat="1" x14ac:dyDescent="0.2">
      <c r="A299" s="28" t="s">
        <v>133</v>
      </c>
      <c r="B299" s="65" t="s">
        <v>134</v>
      </c>
      <c r="C299" s="23">
        <v>7225.59</v>
      </c>
      <c r="D299" s="23">
        <v>10691</v>
      </c>
      <c r="E299" s="23">
        <v>7932.89</v>
      </c>
      <c r="F299" s="23">
        <f t="shared" si="114"/>
        <v>2758.1099999999997</v>
      </c>
      <c r="G299" s="14">
        <f t="shared" si="115"/>
        <v>74.20157141520906</v>
      </c>
      <c r="H299" s="23">
        <f t="shared" si="103"/>
        <v>707.30000000000018</v>
      </c>
      <c r="I299" s="15">
        <f t="shared" si="104"/>
        <v>9.7888200133138099</v>
      </c>
      <c r="J299" s="23">
        <v>0</v>
      </c>
      <c r="K299" s="23">
        <v>0</v>
      </c>
      <c r="L299" s="23">
        <v>0</v>
      </c>
      <c r="M299" s="23">
        <f t="shared" si="112"/>
        <v>0</v>
      </c>
      <c r="N299" s="14">
        <f t="shared" si="113"/>
        <v>0</v>
      </c>
      <c r="O299" s="23">
        <f t="shared" si="116"/>
        <v>0</v>
      </c>
      <c r="P299" s="15">
        <f t="shared" si="117"/>
        <v>0</v>
      </c>
      <c r="Q299" s="24">
        <f t="shared" si="105"/>
        <v>7225.59</v>
      </c>
      <c r="R299" s="24">
        <f t="shared" si="106"/>
        <v>10691</v>
      </c>
      <c r="S299" s="24">
        <f t="shared" si="107"/>
        <v>7932.89</v>
      </c>
      <c r="T299" s="24">
        <f t="shared" si="108"/>
        <v>-2758.1099999999997</v>
      </c>
      <c r="U299" s="57">
        <f t="shared" si="109"/>
        <v>74.20157141520906</v>
      </c>
      <c r="V299" s="23">
        <f t="shared" si="110"/>
        <v>707.30000000000018</v>
      </c>
      <c r="W299" s="58">
        <f t="shared" si="111"/>
        <v>9.7888200133138099</v>
      </c>
    </row>
    <row r="300" spans="1:23" s="20" customFormat="1" x14ac:dyDescent="0.2">
      <c r="A300" s="28" t="s">
        <v>141</v>
      </c>
      <c r="B300" s="65" t="s">
        <v>142</v>
      </c>
      <c r="C300" s="23">
        <v>70.040000000000006</v>
      </c>
      <c r="D300" s="23">
        <v>200</v>
      </c>
      <c r="E300" s="23">
        <v>24.63</v>
      </c>
      <c r="F300" s="23">
        <f t="shared" si="114"/>
        <v>175.37</v>
      </c>
      <c r="G300" s="14">
        <f t="shared" si="115"/>
        <v>12.315</v>
      </c>
      <c r="H300" s="23">
        <f t="shared" si="103"/>
        <v>-45.410000000000011</v>
      </c>
      <c r="I300" s="15">
        <f t="shared" si="104"/>
        <v>-64.834380354083379</v>
      </c>
      <c r="J300" s="23">
        <v>0</v>
      </c>
      <c r="K300" s="23">
        <v>0</v>
      </c>
      <c r="L300" s="23">
        <v>0</v>
      </c>
      <c r="M300" s="23">
        <f t="shared" si="112"/>
        <v>0</v>
      </c>
      <c r="N300" s="14">
        <f t="shared" si="113"/>
        <v>0</v>
      </c>
      <c r="O300" s="23">
        <f t="shared" si="116"/>
        <v>0</v>
      </c>
      <c r="P300" s="15">
        <f t="shared" si="117"/>
        <v>0</v>
      </c>
      <c r="Q300" s="24">
        <f t="shared" si="105"/>
        <v>70.040000000000006</v>
      </c>
      <c r="R300" s="24">
        <f t="shared" si="106"/>
        <v>200</v>
      </c>
      <c r="S300" s="24">
        <f t="shared" si="107"/>
        <v>24.63</v>
      </c>
      <c r="T300" s="24">
        <f t="shared" si="108"/>
        <v>-175.37</v>
      </c>
      <c r="U300" s="57">
        <f t="shared" si="109"/>
        <v>12.315</v>
      </c>
      <c r="V300" s="23">
        <f t="shared" si="110"/>
        <v>-45.410000000000011</v>
      </c>
      <c r="W300" s="58">
        <f t="shared" si="111"/>
        <v>-64.834380354083379</v>
      </c>
    </row>
    <row r="301" spans="1:23" s="20" customFormat="1" x14ac:dyDescent="0.2">
      <c r="A301" s="28" t="s">
        <v>186</v>
      </c>
      <c r="B301" s="65" t="s">
        <v>256</v>
      </c>
      <c r="C301" s="23">
        <v>0</v>
      </c>
      <c r="D301" s="23">
        <v>0</v>
      </c>
      <c r="E301" s="23">
        <v>0</v>
      </c>
      <c r="F301" s="23">
        <f t="shared" si="114"/>
        <v>0</v>
      </c>
      <c r="G301" s="14">
        <f t="shared" si="115"/>
        <v>0</v>
      </c>
      <c r="H301" s="23">
        <f t="shared" si="103"/>
        <v>0</v>
      </c>
      <c r="I301" s="15">
        <f t="shared" si="104"/>
        <v>0</v>
      </c>
      <c r="J301" s="23">
        <v>0</v>
      </c>
      <c r="K301" s="23">
        <v>43450</v>
      </c>
      <c r="L301" s="23">
        <v>43450</v>
      </c>
      <c r="M301" s="23">
        <f t="shared" si="112"/>
        <v>0</v>
      </c>
      <c r="N301" s="14">
        <f t="shared" si="113"/>
        <v>100</v>
      </c>
      <c r="O301" s="23">
        <f t="shared" si="116"/>
        <v>43450</v>
      </c>
      <c r="P301" s="15">
        <f t="shared" si="117"/>
        <v>0</v>
      </c>
      <c r="Q301" s="24">
        <f t="shared" si="105"/>
        <v>0</v>
      </c>
      <c r="R301" s="24">
        <f t="shared" si="106"/>
        <v>43450</v>
      </c>
      <c r="S301" s="24">
        <f t="shared" si="107"/>
        <v>43450</v>
      </c>
      <c r="T301" s="24">
        <f t="shared" si="108"/>
        <v>0</v>
      </c>
      <c r="U301" s="57">
        <f t="shared" si="109"/>
        <v>100</v>
      </c>
      <c r="V301" s="23">
        <f t="shared" si="110"/>
        <v>43450</v>
      </c>
      <c r="W301" s="58">
        <f t="shared" si="111"/>
        <v>0</v>
      </c>
    </row>
    <row r="302" spans="1:23" s="20" customFormat="1" x14ac:dyDescent="0.2">
      <c r="A302" s="28" t="s">
        <v>257</v>
      </c>
      <c r="B302" s="65" t="s">
        <v>258</v>
      </c>
      <c r="C302" s="23">
        <v>0</v>
      </c>
      <c r="D302" s="23">
        <v>0</v>
      </c>
      <c r="E302" s="23">
        <v>0</v>
      </c>
      <c r="F302" s="23">
        <f t="shared" si="114"/>
        <v>0</v>
      </c>
      <c r="G302" s="14">
        <f t="shared" si="115"/>
        <v>0</v>
      </c>
      <c r="H302" s="23">
        <f t="shared" si="103"/>
        <v>0</v>
      </c>
      <c r="I302" s="15">
        <f t="shared" si="104"/>
        <v>0</v>
      </c>
      <c r="J302" s="23">
        <v>0</v>
      </c>
      <c r="K302" s="23">
        <v>43450</v>
      </c>
      <c r="L302" s="23">
        <v>43450</v>
      </c>
      <c r="M302" s="23">
        <f t="shared" si="112"/>
        <v>0</v>
      </c>
      <c r="N302" s="14">
        <f t="shared" si="113"/>
        <v>100</v>
      </c>
      <c r="O302" s="23">
        <f t="shared" si="116"/>
        <v>43450</v>
      </c>
      <c r="P302" s="15">
        <f t="shared" si="117"/>
        <v>0</v>
      </c>
      <c r="Q302" s="24">
        <f t="shared" si="105"/>
        <v>0</v>
      </c>
      <c r="R302" s="24">
        <f t="shared" si="106"/>
        <v>43450</v>
      </c>
      <c r="S302" s="24">
        <f t="shared" si="107"/>
        <v>43450</v>
      </c>
      <c r="T302" s="24">
        <f t="shared" si="108"/>
        <v>0</v>
      </c>
      <c r="U302" s="57">
        <f t="shared" si="109"/>
        <v>100</v>
      </c>
      <c r="V302" s="23">
        <f t="shared" si="110"/>
        <v>43450</v>
      </c>
      <c r="W302" s="58">
        <f t="shared" si="111"/>
        <v>0</v>
      </c>
    </row>
    <row r="303" spans="1:23" s="20" customFormat="1" ht="25.5" x14ac:dyDescent="0.2">
      <c r="A303" s="28" t="s">
        <v>259</v>
      </c>
      <c r="B303" s="65" t="s">
        <v>260</v>
      </c>
      <c r="C303" s="23">
        <v>0</v>
      </c>
      <c r="D303" s="23">
        <v>0</v>
      </c>
      <c r="E303" s="23">
        <v>0</v>
      </c>
      <c r="F303" s="23">
        <f t="shared" si="114"/>
        <v>0</v>
      </c>
      <c r="G303" s="14">
        <f t="shared" si="115"/>
        <v>0</v>
      </c>
      <c r="H303" s="23">
        <f t="shared" si="103"/>
        <v>0</v>
      </c>
      <c r="I303" s="15">
        <f t="shared" si="104"/>
        <v>0</v>
      </c>
      <c r="J303" s="23">
        <v>0</v>
      </c>
      <c r="K303" s="23">
        <v>43450</v>
      </c>
      <c r="L303" s="23">
        <v>43450</v>
      </c>
      <c r="M303" s="23">
        <f t="shared" si="112"/>
        <v>0</v>
      </c>
      <c r="N303" s="14">
        <f t="shared" si="113"/>
        <v>100</v>
      </c>
      <c r="O303" s="23">
        <f t="shared" si="116"/>
        <v>43450</v>
      </c>
      <c r="P303" s="15">
        <f t="shared" si="117"/>
        <v>0</v>
      </c>
      <c r="Q303" s="24">
        <f t="shared" si="105"/>
        <v>0</v>
      </c>
      <c r="R303" s="24">
        <f t="shared" si="106"/>
        <v>43450</v>
      </c>
      <c r="S303" s="24">
        <f t="shared" si="107"/>
        <v>43450</v>
      </c>
      <c r="T303" s="24">
        <f t="shared" si="108"/>
        <v>0</v>
      </c>
      <c r="U303" s="57">
        <f t="shared" si="109"/>
        <v>100</v>
      </c>
      <c r="V303" s="23">
        <f t="shared" si="110"/>
        <v>43450</v>
      </c>
      <c r="W303" s="58">
        <f t="shared" si="111"/>
        <v>0</v>
      </c>
    </row>
    <row r="304" spans="1:23" s="20" customFormat="1" ht="51" x14ac:dyDescent="0.2">
      <c r="A304" s="34" t="s">
        <v>167</v>
      </c>
      <c r="B304" s="71" t="s">
        <v>168</v>
      </c>
      <c r="C304" s="35">
        <v>1510340.9700000002</v>
      </c>
      <c r="D304" s="35">
        <v>1749514</v>
      </c>
      <c r="E304" s="35">
        <v>1718240.08</v>
      </c>
      <c r="F304" s="35">
        <f t="shared" si="114"/>
        <v>31273.919999999925</v>
      </c>
      <c r="G304" s="42">
        <f t="shared" si="115"/>
        <v>98.212422421312439</v>
      </c>
      <c r="H304" s="35">
        <f t="shared" si="103"/>
        <v>207899.10999999987</v>
      </c>
      <c r="I304" s="15">
        <f t="shared" si="104"/>
        <v>13.765044723642745</v>
      </c>
      <c r="J304" s="35">
        <v>171101.6</v>
      </c>
      <c r="K304" s="35">
        <v>222536.79</v>
      </c>
      <c r="L304" s="35">
        <v>208139.65</v>
      </c>
      <c r="M304" s="35">
        <f t="shared" si="112"/>
        <v>14397.140000000014</v>
      </c>
      <c r="N304" s="42">
        <f t="shared" si="113"/>
        <v>93.530445010912572</v>
      </c>
      <c r="O304" s="35">
        <f t="shared" si="116"/>
        <v>37038.049999999988</v>
      </c>
      <c r="P304" s="15">
        <f t="shared" si="117"/>
        <v>21.64681686202816</v>
      </c>
      <c r="Q304" s="24">
        <f t="shared" si="105"/>
        <v>1681442.5700000003</v>
      </c>
      <c r="R304" s="24">
        <f t="shared" si="106"/>
        <v>1972050.79</v>
      </c>
      <c r="S304" s="24">
        <f t="shared" si="107"/>
        <v>1926379.73</v>
      </c>
      <c r="T304" s="24">
        <f t="shared" si="108"/>
        <v>-45671.060000000056</v>
      </c>
      <c r="U304" s="57">
        <f t="shared" si="109"/>
        <v>97.684082974353814</v>
      </c>
      <c r="V304" s="23">
        <f t="shared" si="110"/>
        <v>244937.15999999968</v>
      </c>
      <c r="W304" s="58">
        <f t="shared" si="111"/>
        <v>14.567084500542876</v>
      </c>
    </row>
    <row r="305" spans="1:23" s="20" customFormat="1" x14ac:dyDescent="0.2">
      <c r="A305" s="28" t="s">
        <v>109</v>
      </c>
      <c r="B305" s="65" t="s">
        <v>110</v>
      </c>
      <c r="C305" s="23">
        <v>1510340.9700000002</v>
      </c>
      <c r="D305" s="23">
        <v>1749514</v>
      </c>
      <c r="E305" s="23">
        <v>1718240.08</v>
      </c>
      <c r="F305" s="23">
        <f t="shared" si="114"/>
        <v>31273.919999999925</v>
      </c>
      <c r="G305" s="14">
        <f t="shared" si="115"/>
        <v>98.212422421312439</v>
      </c>
      <c r="H305" s="23">
        <f t="shared" si="103"/>
        <v>207899.10999999987</v>
      </c>
      <c r="I305" s="15">
        <f t="shared" si="104"/>
        <v>13.765044723642745</v>
      </c>
      <c r="J305" s="23">
        <v>123101.6</v>
      </c>
      <c r="K305" s="23">
        <v>210536.79</v>
      </c>
      <c r="L305" s="23">
        <v>197541.25</v>
      </c>
      <c r="M305" s="23">
        <f t="shared" si="112"/>
        <v>12995.540000000008</v>
      </c>
      <c r="N305" s="14">
        <f t="shared" si="113"/>
        <v>93.827425601007789</v>
      </c>
      <c r="O305" s="23">
        <f t="shared" si="116"/>
        <v>74439.649999999994</v>
      </c>
      <c r="P305" s="15">
        <f t="shared" si="117"/>
        <v>60.470091371679985</v>
      </c>
      <c r="Q305" s="24">
        <f t="shared" si="105"/>
        <v>1633442.5700000003</v>
      </c>
      <c r="R305" s="24">
        <f t="shared" si="106"/>
        <v>1960050.79</v>
      </c>
      <c r="S305" s="24">
        <f t="shared" si="107"/>
        <v>1915781.33</v>
      </c>
      <c r="T305" s="24">
        <f t="shared" si="108"/>
        <v>-44269.459999999963</v>
      </c>
      <c r="U305" s="57">
        <f t="shared" si="109"/>
        <v>97.741412609006943</v>
      </c>
      <c r="V305" s="23">
        <f t="shared" si="110"/>
        <v>282338.75999999978</v>
      </c>
      <c r="W305" s="58">
        <f t="shared" si="111"/>
        <v>17.284890524189024</v>
      </c>
    </row>
    <row r="306" spans="1:23" s="20" customFormat="1" ht="25.5" x14ac:dyDescent="0.2">
      <c r="A306" s="28" t="s">
        <v>111</v>
      </c>
      <c r="B306" s="65" t="s">
        <v>112</v>
      </c>
      <c r="C306" s="23">
        <v>1369911.29</v>
      </c>
      <c r="D306" s="23">
        <v>1647078</v>
      </c>
      <c r="E306" s="23">
        <v>1644704.35</v>
      </c>
      <c r="F306" s="23">
        <f t="shared" si="114"/>
        <v>2373.6499999999069</v>
      </c>
      <c r="G306" s="14">
        <f t="shared" si="115"/>
        <v>99.855887213598876</v>
      </c>
      <c r="H306" s="23">
        <f t="shared" si="103"/>
        <v>274793.06000000006</v>
      </c>
      <c r="I306" s="15">
        <f t="shared" si="104"/>
        <v>20.059186460168533</v>
      </c>
      <c r="J306" s="23">
        <v>95310</v>
      </c>
      <c r="K306" s="23">
        <v>150750</v>
      </c>
      <c r="L306" s="23">
        <v>138898.5</v>
      </c>
      <c r="M306" s="23">
        <f t="shared" si="112"/>
        <v>11851.5</v>
      </c>
      <c r="N306" s="14">
        <f t="shared" si="113"/>
        <v>92.138308457711432</v>
      </c>
      <c r="O306" s="23">
        <f t="shared" si="116"/>
        <v>43588.5</v>
      </c>
      <c r="P306" s="15">
        <f t="shared" si="117"/>
        <v>45.733396285804218</v>
      </c>
      <c r="Q306" s="24">
        <f t="shared" si="105"/>
        <v>1465221.29</v>
      </c>
      <c r="R306" s="24">
        <f t="shared" si="106"/>
        <v>1797828</v>
      </c>
      <c r="S306" s="24">
        <f t="shared" si="107"/>
        <v>1783602.85</v>
      </c>
      <c r="T306" s="24">
        <f t="shared" si="108"/>
        <v>-14225.149999999907</v>
      </c>
      <c r="U306" s="57">
        <f t="shared" si="109"/>
        <v>99.208759124899601</v>
      </c>
      <c r="V306" s="23">
        <f t="shared" si="110"/>
        <v>318381.56000000006</v>
      </c>
      <c r="W306" s="58">
        <f t="shared" si="111"/>
        <v>21.729247464046878</v>
      </c>
    </row>
    <row r="307" spans="1:23" s="20" customFormat="1" x14ac:dyDescent="0.2">
      <c r="A307" s="28" t="s">
        <v>113</v>
      </c>
      <c r="B307" s="65" t="s">
        <v>114</v>
      </c>
      <c r="C307" s="23">
        <v>1118647.17</v>
      </c>
      <c r="D307" s="23">
        <v>1341391</v>
      </c>
      <c r="E307" s="23">
        <v>1340118.56</v>
      </c>
      <c r="F307" s="23">
        <f t="shared" si="114"/>
        <v>1272.4399999999441</v>
      </c>
      <c r="G307" s="14">
        <f t="shared" si="115"/>
        <v>99.905140261117012</v>
      </c>
      <c r="H307" s="23">
        <f t="shared" si="103"/>
        <v>221471.39000000013</v>
      </c>
      <c r="I307" s="15">
        <f t="shared" si="104"/>
        <v>19.798145111295469</v>
      </c>
      <c r="J307" s="23">
        <v>78123</v>
      </c>
      <c r="K307" s="23">
        <v>123565</v>
      </c>
      <c r="L307" s="23">
        <v>117130.49</v>
      </c>
      <c r="M307" s="23">
        <f t="shared" si="112"/>
        <v>6434.5099999999948</v>
      </c>
      <c r="N307" s="14">
        <f t="shared" si="113"/>
        <v>94.792611176303978</v>
      </c>
      <c r="O307" s="23">
        <f t="shared" si="116"/>
        <v>39007.490000000005</v>
      </c>
      <c r="P307" s="15">
        <f t="shared" si="117"/>
        <v>49.930865430155023</v>
      </c>
      <c r="Q307" s="24">
        <f t="shared" si="105"/>
        <v>1196770.17</v>
      </c>
      <c r="R307" s="24">
        <f t="shared" si="106"/>
        <v>1464956</v>
      </c>
      <c r="S307" s="24">
        <f t="shared" si="107"/>
        <v>1457249.05</v>
      </c>
      <c r="T307" s="24">
        <f t="shared" si="108"/>
        <v>-7706.9499999999534</v>
      </c>
      <c r="U307" s="57">
        <f t="shared" si="109"/>
        <v>99.473912527065664</v>
      </c>
      <c r="V307" s="23">
        <f t="shared" si="110"/>
        <v>260478.88000000012</v>
      </c>
      <c r="W307" s="58">
        <f t="shared" si="111"/>
        <v>21.765154791583768</v>
      </c>
    </row>
    <row r="308" spans="1:23" s="20" customFormat="1" x14ac:dyDescent="0.2">
      <c r="A308" s="28" t="s">
        <v>115</v>
      </c>
      <c r="B308" s="65" t="s">
        <v>116</v>
      </c>
      <c r="C308" s="23">
        <v>1118647.17</v>
      </c>
      <c r="D308" s="23">
        <v>1341391</v>
      </c>
      <c r="E308" s="23">
        <v>1340118.56</v>
      </c>
      <c r="F308" s="23">
        <f t="shared" si="114"/>
        <v>1272.4399999999441</v>
      </c>
      <c r="G308" s="14">
        <f t="shared" si="115"/>
        <v>99.905140261117012</v>
      </c>
      <c r="H308" s="23">
        <f t="shared" si="103"/>
        <v>221471.39000000013</v>
      </c>
      <c r="I308" s="15">
        <f t="shared" si="104"/>
        <v>19.798145111295469</v>
      </c>
      <c r="J308" s="23">
        <v>78123</v>
      </c>
      <c r="K308" s="23">
        <v>123565</v>
      </c>
      <c r="L308" s="23">
        <v>117130.49</v>
      </c>
      <c r="M308" s="23">
        <f t="shared" si="112"/>
        <v>6434.5099999999948</v>
      </c>
      <c r="N308" s="14">
        <f t="shared" si="113"/>
        <v>94.792611176303978</v>
      </c>
      <c r="O308" s="23">
        <f t="shared" si="116"/>
        <v>39007.490000000005</v>
      </c>
      <c r="P308" s="15">
        <f t="shared" si="117"/>
        <v>49.930865430155023</v>
      </c>
      <c r="Q308" s="24">
        <f t="shared" si="105"/>
        <v>1196770.17</v>
      </c>
      <c r="R308" s="24">
        <f t="shared" si="106"/>
        <v>1464956</v>
      </c>
      <c r="S308" s="24">
        <f t="shared" si="107"/>
        <v>1457249.05</v>
      </c>
      <c r="T308" s="24">
        <f t="shared" si="108"/>
        <v>-7706.9499999999534</v>
      </c>
      <c r="U308" s="57">
        <f t="shared" si="109"/>
        <v>99.473912527065664</v>
      </c>
      <c r="V308" s="23">
        <f t="shared" si="110"/>
        <v>260478.88000000012</v>
      </c>
      <c r="W308" s="58">
        <f t="shared" si="111"/>
        <v>21.765154791583768</v>
      </c>
    </row>
    <row r="309" spans="1:23" s="20" customFormat="1" x14ac:dyDescent="0.2">
      <c r="A309" s="28" t="s">
        <v>117</v>
      </c>
      <c r="B309" s="65" t="s">
        <v>118</v>
      </c>
      <c r="C309" s="23">
        <v>251264.12</v>
      </c>
      <c r="D309" s="23">
        <v>305687</v>
      </c>
      <c r="E309" s="23">
        <v>304585.78999999998</v>
      </c>
      <c r="F309" s="23">
        <f t="shared" si="114"/>
        <v>1101.210000000021</v>
      </c>
      <c r="G309" s="14">
        <f t="shared" si="115"/>
        <v>99.639758969141639</v>
      </c>
      <c r="H309" s="23">
        <f t="shared" si="103"/>
        <v>53321.669999999984</v>
      </c>
      <c r="I309" s="15">
        <f t="shared" si="104"/>
        <v>21.221362604418005</v>
      </c>
      <c r="J309" s="23">
        <v>17187</v>
      </c>
      <c r="K309" s="23">
        <v>27185</v>
      </c>
      <c r="L309" s="23">
        <v>21768.01</v>
      </c>
      <c r="M309" s="23">
        <f t="shared" si="112"/>
        <v>5416.9900000000016</v>
      </c>
      <c r="N309" s="14">
        <f t="shared" si="113"/>
        <v>80.073606768438481</v>
      </c>
      <c r="O309" s="23">
        <f t="shared" si="116"/>
        <v>4581.0099999999984</v>
      </c>
      <c r="P309" s="15">
        <f t="shared" si="117"/>
        <v>26.653924477802974</v>
      </c>
      <c r="Q309" s="24">
        <f t="shared" si="105"/>
        <v>268451.12</v>
      </c>
      <c r="R309" s="24">
        <f t="shared" si="106"/>
        <v>332872</v>
      </c>
      <c r="S309" s="24">
        <f t="shared" si="107"/>
        <v>326353.8</v>
      </c>
      <c r="T309" s="24">
        <f t="shared" si="108"/>
        <v>-6518.2000000000116</v>
      </c>
      <c r="U309" s="57">
        <f t="shared" si="109"/>
        <v>98.041829892571315</v>
      </c>
      <c r="V309" s="23">
        <f t="shared" si="110"/>
        <v>57902.679999999993</v>
      </c>
      <c r="W309" s="58">
        <f t="shared" si="111"/>
        <v>21.569170581221627</v>
      </c>
    </row>
    <row r="310" spans="1:23" s="20" customFormat="1" x14ac:dyDescent="0.2">
      <c r="A310" s="28" t="s">
        <v>119</v>
      </c>
      <c r="B310" s="65" t="s">
        <v>120</v>
      </c>
      <c r="C310" s="23">
        <v>140347.11000000002</v>
      </c>
      <c r="D310" s="23">
        <v>102236</v>
      </c>
      <c r="E310" s="23">
        <v>73477.23000000001</v>
      </c>
      <c r="F310" s="23">
        <f t="shared" si="114"/>
        <v>28758.76999999999</v>
      </c>
      <c r="G310" s="14">
        <f t="shared" si="115"/>
        <v>71.870212058374747</v>
      </c>
      <c r="H310" s="23">
        <f t="shared" si="103"/>
        <v>-66869.88</v>
      </c>
      <c r="I310" s="15">
        <f t="shared" si="104"/>
        <v>-47.646068380032901</v>
      </c>
      <c r="J310" s="23">
        <v>27791.599999999999</v>
      </c>
      <c r="K310" s="23">
        <v>59786.79</v>
      </c>
      <c r="L310" s="23">
        <v>58642.75</v>
      </c>
      <c r="M310" s="23">
        <f t="shared" si="112"/>
        <v>1144.0400000000009</v>
      </c>
      <c r="N310" s="14">
        <f t="shared" si="113"/>
        <v>98.086466926891376</v>
      </c>
      <c r="O310" s="23">
        <f t="shared" si="116"/>
        <v>30851.15</v>
      </c>
      <c r="P310" s="15">
        <f t="shared" si="117"/>
        <v>111.00890197037953</v>
      </c>
      <c r="Q310" s="24">
        <f t="shared" si="105"/>
        <v>168138.71000000002</v>
      </c>
      <c r="R310" s="24">
        <f t="shared" si="106"/>
        <v>162022.79</v>
      </c>
      <c r="S310" s="24">
        <f t="shared" si="107"/>
        <v>132119.98000000001</v>
      </c>
      <c r="T310" s="24">
        <f t="shared" si="108"/>
        <v>-29902.809999999998</v>
      </c>
      <c r="U310" s="57">
        <f t="shared" si="109"/>
        <v>81.544071670411313</v>
      </c>
      <c r="V310" s="23">
        <f t="shared" si="110"/>
        <v>-36018.73000000001</v>
      </c>
      <c r="W310" s="58">
        <f t="shared" si="111"/>
        <v>-21.422033034510619</v>
      </c>
    </row>
    <row r="311" spans="1:23" s="20" customFormat="1" ht="25.5" x14ac:dyDescent="0.2">
      <c r="A311" s="28" t="s">
        <v>121</v>
      </c>
      <c r="B311" s="65" t="s">
        <v>122</v>
      </c>
      <c r="C311" s="23">
        <v>75218.2</v>
      </c>
      <c r="D311" s="23">
        <v>6000</v>
      </c>
      <c r="E311" s="23">
        <v>5924.8</v>
      </c>
      <c r="F311" s="23">
        <f t="shared" si="114"/>
        <v>75.199999999999818</v>
      </c>
      <c r="G311" s="14">
        <f t="shared" si="115"/>
        <v>98.74666666666667</v>
      </c>
      <c r="H311" s="23">
        <f t="shared" si="103"/>
        <v>-69293.399999999994</v>
      </c>
      <c r="I311" s="15">
        <f t="shared" si="104"/>
        <v>-92.123182953061885</v>
      </c>
      <c r="J311" s="23">
        <v>27191.599999999999</v>
      </c>
      <c r="K311" s="23">
        <v>51822.79</v>
      </c>
      <c r="L311" s="23">
        <v>51794.25</v>
      </c>
      <c r="M311" s="23">
        <f t="shared" si="112"/>
        <v>28.540000000000873</v>
      </c>
      <c r="N311" s="14">
        <f t="shared" si="113"/>
        <v>99.944927704587116</v>
      </c>
      <c r="O311" s="23">
        <f t="shared" si="116"/>
        <v>24602.65</v>
      </c>
      <c r="P311" s="15">
        <f t="shared" si="117"/>
        <v>90.47886111887496</v>
      </c>
      <c r="Q311" s="24">
        <f t="shared" si="105"/>
        <v>102409.79999999999</v>
      </c>
      <c r="R311" s="24">
        <f t="shared" si="106"/>
        <v>57822.79</v>
      </c>
      <c r="S311" s="24">
        <f t="shared" si="107"/>
        <v>57719.05</v>
      </c>
      <c r="T311" s="24">
        <f t="shared" si="108"/>
        <v>-103.73999999999796</v>
      </c>
      <c r="U311" s="57">
        <f t="shared" si="109"/>
        <v>99.820589770919042</v>
      </c>
      <c r="V311" s="23">
        <f t="shared" si="110"/>
        <v>-44690.749999999985</v>
      </c>
      <c r="W311" s="58">
        <f t="shared" si="111"/>
        <v>-43.639134145364991</v>
      </c>
    </row>
    <row r="312" spans="1:23" s="20" customFormat="1" x14ac:dyDescent="0.2">
      <c r="A312" s="28" t="s">
        <v>123</v>
      </c>
      <c r="B312" s="65" t="s">
        <v>124</v>
      </c>
      <c r="C312" s="23">
        <v>16874.28</v>
      </c>
      <c r="D312" s="23">
        <v>19586</v>
      </c>
      <c r="E312" s="23">
        <v>19010.41</v>
      </c>
      <c r="F312" s="23">
        <f t="shared" si="114"/>
        <v>575.59000000000015</v>
      </c>
      <c r="G312" s="14">
        <f t="shared" si="115"/>
        <v>97.061217195956289</v>
      </c>
      <c r="H312" s="23">
        <f t="shared" si="103"/>
        <v>2136.130000000001</v>
      </c>
      <c r="I312" s="15">
        <f t="shared" si="104"/>
        <v>12.659088269247647</v>
      </c>
      <c r="J312" s="23">
        <v>600</v>
      </c>
      <c r="K312" s="23">
        <v>7614</v>
      </c>
      <c r="L312" s="23">
        <v>6504.83</v>
      </c>
      <c r="M312" s="23">
        <f t="shared" si="112"/>
        <v>1109.17</v>
      </c>
      <c r="N312" s="14">
        <f t="shared" si="113"/>
        <v>85.432492776464414</v>
      </c>
      <c r="O312" s="23">
        <f t="shared" si="116"/>
        <v>5904.83</v>
      </c>
      <c r="P312" s="15">
        <f t="shared" si="117"/>
        <v>984.13833333333332</v>
      </c>
      <c r="Q312" s="24">
        <f t="shared" si="105"/>
        <v>17474.28</v>
      </c>
      <c r="R312" s="24">
        <f t="shared" si="106"/>
        <v>27200</v>
      </c>
      <c r="S312" s="24">
        <f t="shared" si="107"/>
        <v>25515.239999999998</v>
      </c>
      <c r="T312" s="24">
        <f t="shared" si="108"/>
        <v>-1684.760000000002</v>
      </c>
      <c r="U312" s="57">
        <f t="shared" si="109"/>
        <v>93.806029411764698</v>
      </c>
      <c r="V312" s="23">
        <f t="shared" si="110"/>
        <v>8040.9599999999991</v>
      </c>
      <c r="W312" s="58">
        <f t="shared" si="111"/>
        <v>46.015973190311712</v>
      </c>
    </row>
    <row r="313" spans="1:23" s="20" customFormat="1" x14ac:dyDescent="0.2">
      <c r="A313" s="28" t="s">
        <v>125</v>
      </c>
      <c r="B313" s="65" t="s">
        <v>126</v>
      </c>
      <c r="C313" s="23">
        <v>2516.9899999999998</v>
      </c>
      <c r="D313" s="23">
        <v>2600</v>
      </c>
      <c r="E313" s="23">
        <v>2046.68</v>
      </c>
      <c r="F313" s="23">
        <f t="shared" si="114"/>
        <v>553.31999999999994</v>
      </c>
      <c r="G313" s="14">
        <f t="shared" si="115"/>
        <v>78.71846153846154</v>
      </c>
      <c r="H313" s="23">
        <f t="shared" si="103"/>
        <v>-470.30999999999972</v>
      </c>
      <c r="I313" s="15">
        <f t="shared" si="104"/>
        <v>-18.685413926952421</v>
      </c>
      <c r="J313" s="23">
        <v>0</v>
      </c>
      <c r="K313" s="23">
        <v>0</v>
      </c>
      <c r="L313" s="23">
        <v>0</v>
      </c>
      <c r="M313" s="23">
        <f t="shared" si="112"/>
        <v>0</v>
      </c>
      <c r="N313" s="14">
        <f t="shared" si="113"/>
        <v>0</v>
      </c>
      <c r="O313" s="23">
        <f t="shared" si="116"/>
        <v>0</v>
      </c>
      <c r="P313" s="15">
        <f t="shared" si="117"/>
        <v>0</v>
      </c>
      <c r="Q313" s="24">
        <f t="shared" si="105"/>
        <v>2516.9899999999998</v>
      </c>
      <c r="R313" s="24">
        <f t="shared" si="106"/>
        <v>2600</v>
      </c>
      <c r="S313" s="24">
        <f t="shared" si="107"/>
        <v>2046.68</v>
      </c>
      <c r="T313" s="24">
        <f t="shared" si="108"/>
        <v>-553.31999999999994</v>
      </c>
      <c r="U313" s="57">
        <f t="shared" si="109"/>
        <v>78.71846153846154</v>
      </c>
      <c r="V313" s="23">
        <f t="shared" si="110"/>
        <v>-470.30999999999972</v>
      </c>
      <c r="W313" s="58">
        <f t="shared" si="111"/>
        <v>-18.685413926952421</v>
      </c>
    </row>
    <row r="314" spans="1:23" s="20" customFormat="1" ht="25.5" x14ac:dyDescent="0.2">
      <c r="A314" s="28" t="s">
        <v>127</v>
      </c>
      <c r="B314" s="65" t="s">
        <v>128</v>
      </c>
      <c r="C314" s="23">
        <v>45737.64</v>
      </c>
      <c r="D314" s="23">
        <v>74050</v>
      </c>
      <c r="E314" s="23">
        <v>46495.34</v>
      </c>
      <c r="F314" s="23">
        <f t="shared" si="114"/>
        <v>27554.660000000003</v>
      </c>
      <c r="G314" s="14">
        <f t="shared" si="115"/>
        <v>62.789115462525317</v>
      </c>
      <c r="H314" s="23">
        <f t="shared" si="103"/>
        <v>757.69999999999709</v>
      </c>
      <c r="I314" s="15">
        <f t="shared" si="104"/>
        <v>1.6566224230196269</v>
      </c>
      <c r="J314" s="23">
        <v>0</v>
      </c>
      <c r="K314" s="23">
        <v>350</v>
      </c>
      <c r="L314" s="23">
        <v>343.67</v>
      </c>
      <c r="M314" s="23">
        <f t="shared" si="112"/>
        <v>6.3299999999999841</v>
      </c>
      <c r="N314" s="14">
        <f t="shared" si="113"/>
        <v>98.191428571428574</v>
      </c>
      <c r="O314" s="23">
        <f t="shared" si="116"/>
        <v>343.67</v>
      </c>
      <c r="P314" s="15">
        <f t="shared" si="117"/>
        <v>0</v>
      </c>
      <c r="Q314" s="24">
        <f t="shared" si="105"/>
        <v>45737.64</v>
      </c>
      <c r="R314" s="24">
        <f t="shared" si="106"/>
        <v>74400</v>
      </c>
      <c r="S314" s="24">
        <f t="shared" si="107"/>
        <v>46839.009999999995</v>
      </c>
      <c r="T314" s="24">
        <f t="shared" si="108"/>
        <v>-27560.990000000005</v>
      </c>
      <c r="U314" s="57">
        <f t="shared" si="109"/>
        <v>62.955658602150535</v>
      </c>
      <c r="V314" s="23">
        <f t="shared" si="110"/>
        <v>1101.3699999999953</v>
      </c>
      <c r="W314" s="58">
        <f t="shared" si="111"/>
        <v>2.4080166794788482</v>
      </c>
    </row>
    <row r="315" spans="1:23" s="20" customFormat="1" x14ac:dyDescent="0.2">
      <c r="A315" s="28" t="s">
        <v>129</v>
      </c>
      <c r="B315" s="65" t="s">
        <v>130</v>
      </c>
      <c r="C315" s="23">
        <v>42698.35</v>
      </c>
      <c r="D315" s="23">
        <v>66442</v>
      </c>
      <c r="E315" s="23">
        <v>42740.97</v>
      </c>
      <c r="F315" s="23">
        <f t="shared" si="114"/>
        <v>23701.03</v>
      </c>
      <c r="G315" s="14">
        <f t="shared" si="115"/>
        <v>64.328241172752172</v>
      </c>
      <c r="H315" s="23">
        <f t="shared" si="103"/>
        <v>42.620000000002619</v>
      </c>
      <c r="I315" s="15">
        <f t="shared" si="104"/>
        <v>9.9816503448039384E-2</v>
      </c>
      <c r="J315" s="23">
        <v>0</v>
      </c>
      <c r="K315" s="23">
        <v>0</v>
      </c>
      <c r="L315" s="23">
        <v>0</v>
      </c>
      <c r="M315" s="23">
        <f t="shared" si="112"/>
        <v>0</v>
      </c>
      <c r="N315" s="14">
        <f t="shared" si="113"/>
        <v>0</v>
      </c>
      <c r="O315" s="23">
        <f t="shared" si="116"/>
        <v>0</v>
      </c>
      <c r="P315" s="15">
        <f t="shared" si="117"/>
        <v>0</v>
      </c>
      <c r="Q315" s="24">
        <f t="shared" si="105"/>
        <v>42698.35</v>
      </c>
      <c r="R315" s="24">
        <f t="shared" si="106"/>
        <v>66442</v>
      </c>
      <c r="S315" s="24">
        <f t="shared" si="107"/>
        <v>42740.97</v>
      </c>
      <c r="T315" s="24">
        <f t="shared" si="108"/>
        <v>-23701.03</v>
      </c>
      <c r="U315" s="57">
        <f t="shared" si="109"/>
        <v>64.328241172752172</v>
      </c>
      <c r="V315" s="23">
        <f t="shared" si="110"/>
        <v>42.620000000002619</v>
      </c>
      <c r="W315" s="58">
        <f t="shared" si="111"/>
        <v>9.9816503448039384E-2</v>
      </c>
    </row>
    <row r="316" spans="1:23" s="1" customFormat="1" ht="25.5" x14ac:dyDescent="0.2">
      <c r="A316" s="28" t="s">
        <v>131</v>
      </c>
      <c r="B316" s="65" t="s">
        <v>132</v>
      </c>
      <c r="C316" s="23">
        <v>645.12</v>
      </c>
      <c r="D316" s="23">
        <v>876</v>
      </c>
      <c r="E316" s="23">
        <v>873.6</v>
      </c>
      <c r="F316" s="23">
        <f t="shared" si="114"/>
        <v>2.3999999999999773</v>
      </c>
      <c r="G316" s="14">
        <f t="shared" si="115"/>
        <v>99.726027397260282</v>
      </c>
      <c r="H316" s="23">
        <f t="shared" si="103"/>
        <v>228.48000000000002</v>
      </c>
      <c r="I316" s="15">
        <f t="shared" si="104"/>
        <v>35.416666666666686</v>
      </c>
      <c r="J316" s="23">
        <v>0</v>
      </c>
      <c r="K316" s="23">
        <v>350</v>
      </c>
      <c r="L316" s="23">
        <v>343.67</v>
      </c>
      <c r="M316" s="23">
        <f t="shared" si="112"/>
        <v>6.3299999999999841</v>
      </c>
      <c r="N316" s="14">
        <f t="shared" si="113"/>
        <v>98.191428571428574</v>
      </c>
      <c r="O316" s="23">
        <f t="shared" si="116"/>
        <v>343.67</v>
      </c>
      <c r="P316" s="15">
        <f t="shared" si="117"/>
        <v>0</v>
      </c>
      <c r="Q316" s="24">
        <f t="shared" si="105"/>
        <v>645.12</v>
      </c>
      <c r="R316" s="59">
        <f t="shared" si="106"/>
        <v>1226</v>
      </c>
      <c r="S316" s="59">
        <f t="shared" si="107"/>
        <v>1217.27</v>
      </c>
      <c r="T316" s="59">
        <f t="shared" si="108"/>
        <v>-8.7300000000000182</v>
      </c>
      <c r="U316" s="60">
        <f t="shared" si="109"/>
        <v>99.287928221859701</v>
      </c>
      <c r="V316" s="17">
        <f t="shared" si="110"/>
        <v>572.15</v>
      </c>
      <c r="W316" s="61">
        <f t="shared" si="111"/>
        <v>88.688926091269849</v>
      </c>
    </row>
    <row r="317" spans="1:23" s="1" customFormat="1" x14ac:dyDescent="0.2">
      <c r="A317" s="28" t="s">
        <v>133</v>
      </c>
      <c r="B317" s="65" t="s">
        <v>134</v>
      </c>
      <c r="C317" s="23">
        <v>2394.17</v>
      </c>
      <c r="D317" s="23">
        <v>6732</v>
      </c>
      <c r="E317" s="23">
        <v>2880.77</v>
      </c>
      <c r="F317" s="23">
        <f t="shared" si="114"/>
        <v>3851.23</v>
      </c>
      <c r="G317" s="14">
        <f t="shared" si="115"/>
        <v>42.792186571598336</v>
      </c>
      <c r="H317" s="23">
        <f t="shared" si="103"/>
        <v>486.59999999999991</v>
      </c>
      <c r="I317" s="15">
        <f t="shared" si="104"/>
        <v>20.324371285247068</v>
      </c>
      <c r="J317" s="23">
        <v>0</v>
      </c>
      <c r="K317" s="23">
        <v>0</v>
      </c>
      <c r="L317" s="23">
        <v>0</v>
      </c>
      <c r="M317" s="23">
        <f t="shared" si="112"/>
        <v>0</v>
      </c>
      <c r="N317" s="14">
        <f t="shared" si="113"/>
        <v>0</v>
      </c>
      <c r="O317" s="23">
        <f t="shared" si="116"/>
        <v>0</v>
      </c>
      <c r="P317" s="15">
        <f t="shared" si="117"/>
        <v>0</v>
      </c>
      <c r="Q317" s="24">
        <f t="shared" si="105"/>
        <v>2394.17</v>
      </c>
      <c r="R317" s="59">
        <f t="shared" si="106"/>
        <v>6732</v>
      </c>
      <c r="S317" s="59">
        <f t="shared" si="107"/>
        <v>2880.77</v>
      </c>
      <c r="T317" s="59">
        <f t="shared" si="108"/>
        <v>-3851.23</v>
      </c>
      <c r="U317" s="60">
        <f t="shared" si="109"/>
        <v>42.792186571598336</v>
      </c>
      <c r="V317" s="17">
        <f t="shared" si="110"/>
        <v>486.59999999999991</v>
      </c>
      <c r="W317" s="61">
        <f t="shared" si="111"/>
        <v>20.324371285247068</v>
      </c>
    </row>
    <row r="318" spans="1:23" s="1" customFormat="1" x14ac:dyDescent="0.2">
      <c r="A318" s="28" t="s">
        <v>141</v>
      </c>
      <c r="B318" s="65" t="s">
        <v>142</v>
      </c>
      <c r="C318" s="23">
        <v>82.57</v>
      </c>
      <c r="D318" s="23">
        <v>200</v>
      </c>
      <c r="E318" s="23">
        <v>58.5</v>
      </c>
      <c r="F318" s="23">
        <f t="shared" si="114"/>
        <v>141.5</v>
      </c>
      <c r="G318" s="14">
        <f t="shared" si="115"/>
        <v>29.25</v>
      </c>
      <c r="H318" s="23">
        <f t="shared" si="103"/>
        <v>-24.069999999999993</v>
      </c>
      <c r="I318" s="15">
        <f t="shared" si="104"/>
        <v>-29.151023374106813</v>
      </c>
      <c r="J318" s="23">
        <v>0</v>
      </c>
      <c r="K318" s="23">
        <v>0</v>
      </c>
      <c r="L318" s="23">
        <v>0</v>
      </c>
      <c r="M318" s="23">
        <f t="shared" si="112"/>
        <v>0</v>
      </c>
      <c r="N318" s="14">
        <f t="shared" si="113"/>
        <v>0</v>
      </c>
      <c r="O318" s="23">
        <f t="shared" si="116"/>
        <v>0</v>
      </c>
      <c r="P318" s="15">
        <f t="shared" si="117"/>
        <v>0</v>
      </c>
      <c r="Q318" s="24">
        <f t="shared" si="105"/>
        <v>82.57</v>
      </c>
      <c r="R318" s="59">
        <f t="shared" si="106"/>
        <v>200</v>
      </c>
      <c r="S318" s="59">
        <f t="shared" si="107"/>
        <v>58.5</v>
      </c>
      <c r="T318" s="59">
        <f t="shared" si="108"/>
        <v>-141.5</v>
      </c>
      <c r="U318" s="60">
        <f t="shared" si="109"/>
        <v>29.25</v>
      </c>
      <c r="V318" s="17">
        <f t="shared" si="110"/>
        <v>-24.069999999999993</v>
      </c>
      <c r="W318" s="61">
        <f t="shared" si="111"/>
        <v>-29.151023374106813</v>
      </c>
    </row>
    <row r="319" spans="1:23" s="1" customFormat="1" x14ac:dyDescent="0.2">
      <c r="A319" s="28" t="s">
        <v>186</v>
      </c>
      <c r="B319" s="65" t="s">
        <v>256</v>
      </c>
      <c r="C319" s="23">
        <v>0</v>
      </c>
      <c r="D319" s="23">
        <v>0</v>
      </c>
      <c r="E319" s="23">
        <v>0</v>
      </c>
      <c r="F319" s="23">
        <f t="shared" si="114"/>
        <v>0</v>
      </c>
      <c r="G319" s="14">
        <f t="shared" si="115"/>
        <v>0</v>
      </c>
      <c r="H319" s="23">
        <f t="shared" si="103"/>
        <v>0</v>
      </c>
      <c r="I319" s="15">
        <f t="shared" si="104"/>
        <v>0</v>
      </c>
      <c r="J319" s="23">
        <v>48000</v>
      </c>
      <c r="K319" s="23">
        <v>12000</v>
      </c>
      <c r="L319" s="23">
        <v>10598.4</v>
      </c>
      <c r="M319" s="23">
        <f t="shared" si="112"/>
        <v>1401.6000000000004</v>
      </c>
      <c r="N319" s="14">
        <f t="shared" si="113"/>
        <v>88.32</v>
      </c>
      <c r="O319" s="23">
        <f t="shared" si="116"/>
        <v>-37401.599999999999</v>
      </c>
      <c r="P319" s="15">
        <f t="shared" si="117"/>
        <v>-77.92</v>
      </c>
      <c r="Q319" s="24">
        <f t="shared" si="105"/>
        <v>48000</v>
      </c>
      <c r="R319" s="59">
        <f t="shared" si="106"/>
        <v>12000</v>
      </c>
      <c r="S319" s="59">
        <f t="shared" si="107"/>
        <v>10598.4</v>
      </c>
      <c r="T319" s="59">
        <f t="shared" si="108"/>
        <v>-1401.6000000000004</v>
      </c>
      <c r="U319" s="60">
        <f t="shared" si="109"/>
        <v>88.32</v>
      </c>
      <c r="V319" s="17">
        <f t="shared" si="110"/>
        <v>-37401.599999999999</v>
      </c>
      <c r="W319" s="61">
        <f t="shared" si="111"/>
        <v>-77.92</v>
      </c>
    </row>
    <row r="320" spans="1:23" s="1" customFormat="1" x14ac:dyDescent="0.2">
      <c r="A320" s="28" t="s">
        <v>257</v>
      </c>
      <c r="B320" s="65" t="s">
        <v>258</v>
      </c>
      <c r="C320" s="23">
        <v>0</v>
      </c>
      <c r="D320" s="23">
        <v>0</v>
      </c>
      <c r="E320" s="23">
        <v>0</v>
      </c>
      <c r="F320" s="23">
        <f t="shared" si="114"/>
        <v>0</v>
      </c>
      <c r="G320" s="14">
        <f t="shared" si="115"/>
        <v>0</v>
      </c>
      <c r="H320" s="23">
        <f t="shared" si="103"/>
        <v>0</v>
      </c>
      <c r="I320" s="15">
        <f t="shared" si="104"/>
        <v>0</v>
      </c>
      <c r="J320" s="23">
        <v>48000</v>
      </c>
      <c r="K320" s="23">
        <v>12000</v>
      </c>
      <c r="L320" s="23">
        <v>10598.4</v>
      </c>
      <c r="M320" s="23">
        <f t="shared" si="112"/>
        <v>1401.6000000000004</v>
      </c>
      <c r="N320" s="14">
        <f t="shared" si="113"/>
        <v>88.32</v>
      </c>
      <c r="O320" s="23">
        <f t="shared" si="116"/>
        <v>-37401.599999999999</v>
      </c>
      <c r="P320" s="15">
        <f t="shared" si="117"/>
        <v>-77.92</v>
      </c>
      <c r="Q320" s="24">
        <f t="shared" si="105"/>
        <v>48000</v>
      </c>
      <c r="R320" s="59">
        <f t="shared" si="106"/>
        <v>12000</v>
      </c>
      <c r="S320" s="59">
        <f t="shared" si="107"/>
        <v>10598.4</v>
      </c>
      <c r="T320" s="59">
        <f t="shared" si="108"/>
        <v>-1401.6000000000004</v>
      </c>
      <c r="U320" s="60">
        <f t="shared" si="109"/>
        <v>88.32</v>
      </c>
      <c r="V320" s="17">
        <f t="shared" si="110"/>
        <v>-37401.599999999999</v>
      </c>
      <c r="W320" s="61">
        <f t="shared" si="111"/>
        <v>-77.92</v>
      </c>
    </row>
    <row r="321" spans="1:23" s="1" customFormat="1" ht="25.5" x14ac:dyDescent="0.2">
      <c r="A321" s="28" t="s">
        <v>259</v>
      </c>
      <c r="B321" s="65" t="s">
        <v>260</v>
      </c>
      <c r="C321" s="23">
        <v>0</v>
      </c>
      <c r="D321" s="23">
        <v>0</v>
      </c>
      <c r="E321" s="23">
        <v>0</v>
      </c>
      <c r="F321" s="23">
        <f t="shared" si="114"/>
        <v>0</v>
      </c>
      <c r="G321" s="14">
        <f t="shared" si="115"/>
        <v>0</v>
      </c>
      <c r="H321" s="23">
        <f t="shared" si="103"/>
        <v>0</v>
      </c>
      <c r="I321" s="15">
        <f t="shared" si="104"/>
        <v>0</v>
      </c>
      <c r="J321" s="23">
        <v>48000</v>
      </c>
      <c r="K321" s="23">
        <v>12000</v>
      </c>
      <c r="L321" s="23">
        <v>10598.4</v>
      </c>
      <c r="M321" s="23">
        <f t="shared" si="112"/>
        <v>1401.6000000000004</v>
      </c>
      <c r="N321" s="14">
        <f t="shared" si="113"/>
        <v>88.32</v>
      </c>
      <c r="O321" s="23">
        <f t="shared" si="116"/>
        <v>-37401.599999999999</v>
      </c>
      <c r="P321" s="15">
        <f t="shared" si="117"/>
        <v>-77.92</v>
      </c>
      <c r="Q321" s="24">
        <f t="shared" si="105"/>
        <v>48000</v>
      </c>
      <c r="R321" s="59">
        <f t="shared" si="106"/>
        <v>12000</v>
      </c>
      <c r="S321" s="59">
        <f t="shared" si="107"/>
        <v>10598.4</v>
      </c>
      <c r="T321" s="59">
        <f t="shared" si="108"/>
        <v>-1401.6000000000004</v>
      </c>
      <c r="U321" s="60">
        <f t="shared" si="109"/>
        <v>88.32</v>
      </c>
      <c r="V321" s="17">
        <f t="shared" si="110"/>
        <v>-37401.599999999999</v>
      </c>
      <c r="W321" s="61">
        <f t="shared" si="111"/>
        <v>-77.92</v>
      </c>
    </row>
    <row r="322" spans="1:23" s="1" customFormat="1" ht="25.5" x14ac:dyDescent="0.2">
      <c r="A322" s="34" t="s">
        <v>169</v>
      </c>
      <c r="B322" s="71" t="s">
        <v>170</v>
      </c>
      <c r="C322" s="35">
        <v>665546.32999999996</v>
      </c>
      <c r="D322" s="35">
        <v>627716</v>
      </c>
      <c r="E322" s="35">
        <v>618852.05000000005</v>
      </c>
      <c r="F322" s="35">
        <f t="shared" si="114"/>
        <v>8863.9499999999534</v>
      </c>
      <c r="G322" s="42">
        <f t="shared" si="115"/>
        <v>98.587904402627942</v>
      </c>
      <c r="H322" s="35">
        <f t="shared" si="103"/>
        <v>-46694.279999999912</v>
      </c>
      <c r="I322" s="15">
        <f t="shared" si="104"/>
        <v>-7.0159323093254642</v>
      </c>
      <c r="J322" s="35">
        <v>0</v>
      </c>
      <c r="K322" s="35">
        <v>0</v>
      </c>
      <c r="L322" s="35">
        <v>0</v>
      </c>
      <c r="M322" s="35">
        <f t="shared" si="112"/>
        <v>0</v>
      </c>
      <c r="N322" s="42">
        <f t="shared" si="113"/>
        <v>0</v>
      </c>
      <c r="O322" s="35">
        <f t="shared" si="116"/>
        <v>0</v>
      </c>
      <c r="P322" s="15">
        <f t="shared" si="117"/>
        <v>0</v>
      </c>
      <c r="Q322" s="24">
        <f t="shared" si="105"/>
        <v>665546.32999999996</v>
      </c>
      <c r="R322" s="59">
        <f t="shared" si="106"/>
        <v>627716</v>
      </c>
      <c r="S322" s="59">
        <f t="shared" si="107"/>
        <v>618852.05000000005</v>
      </c>
      <c r="T322" s="59">
        <f t="shared" si="108"/>
        <v>-8863.9499999999534</v>
      </c>
      <c r="U322" s="60">
        <f t="shared" si="109"/>
        <v>98.587904402627942</v>
      </c>
      <c r="V322" s="17">
        <f t="shared" si="110"/>
        <v>-46694.279999999912</v>
      </c>
      <c r="W322" s="61">
        <f t="shared" si="111"/>
        <v>-7.0159323093254642</v>
      </c>
    </row>
    <row r="323" spans="1:23" s="1" customFormat="1" x14ac:dyDescent="0.2">
      <c r="A323" s="28" t="s">
        <v>109</v>
      </c>
      <c r="B323" s="65" t="s">
        <v>110</v>
      </c>
      <c r="C323" s="23">
        <v>665546.32999999996</v>
      </c>
      <c r="D323" s="23">
        <v>627716</v>
      </c>
      <c r="E323" s="23">
        <v>618852.05000000005</v>
      </c>
      <c r="F323" s="23">
        <f t="shared" si="114"/>
        <v>8863.9499999999534</v>
      </c>
      <c r="G323" s="14">
        <f t="shared" si="115"/>
        <v>98.587904402627942</v>
      </c>
      <c r="H323" s="23">
        <f t="shared" si="103"/>
        <v>-46694.279999999912</v>
      </c>
      <c r="I323" s="15">
        <f t="shared" si="104"/>
        <v>-7.0159323093254642</v>
      </c>
      <c r="J323" s="29">
        <v>0</v>
      </c>
      <c r="K323" s="29">
        <v>0</v>
      </c>
      <c r="L323" s="29">
        <v>0</v>
      </c>
      <c r="M323" s="29">
        <f t="shared" si="112"/>
        <v>0</v>
      </c>
      <c r="N323" s="36">
        <f t="shared" si="113"/>
        <v>0</v>
      </c>
      <c r="O323" s="29">
        <f t="shared" si="116"/>
        <v>0</v>
      </c>
      <c r="P323" s="15">
        <f t="shared" si="117"/>
        <v>0</v>
      </c>
      <c r="Q323" s="24">
        <f t="shared" si="105"/>
        <v>665546.32999999996</v>
      </c>
      <c r="R323" s="59">
        <f t="shared" si="106"/>
        <v>627716</v>
      </c>
      <c r="S323" s="59">
        <f t="shared" si="107"/>
        <v>618852.05000000005</v>
      </c>
      <c r="T323" s="59">
        <f t="shared" si="108"/>
        <v>-8863.9499999999534</v>
      </c>
      <c r="U323" s="60">
        <f t="shared" si="109"/>
        <v>98.587904402627942</v>
      </c>
      <c r="V323" s="17">
        <f t="shared" si="110"/>
        <v>-46694.279999999912</v>
      </c>
      <c r="W323" s="61">
        <f t="shared" si="111"/>
        <v>-7.0159323093254642</v>
      </c>
    </row>
    <row r="324" spans="1:23" s="1" customFormat="1" ht="25.5" x14ac:dyDescent="0.2">
      <c r="A324" s="28" t="s">
        <v>111</v>
      </c>
      <c r="B324" s="65" t="s">
        <v>112</v>
      </c>
      <c r="C324" s="23">
        <v>548649.40999999992</v>
      </c>
      <c r="D324" s="23">
        <v>596135</v>
      </c>
      <c r="E324" s="23">
        <v>594760.01</v>
      </c>
      <c r="F324" s="23">
        <f t="shared" si="114"/>
        <v>1374.9899999999907</v>
      </c>
      <c r="G324" s="14">
        <f t="shared" si="115"/>
        <v>99.769349224588382</v>
      </c>
      <c r="H324" s="23">
        <f t="shared" si="103"/>
        <v>46110.600000000093</v>
      </c>
      <c r="I324" s="15">
        <f t="shared" si="104"/>
        <v>8.404383411257129</v>
      </c>
      <c r="J324" s="29">
        <v>0</v>
      </c>
      <c r="K324" s="29">
        <v>0</v>
      </c>
      <c r="L324" s="29">
        <v>0</v>
      </c>
      <c r="M324" s="29">
        <f t="shared" si="112"/>
        <v>0</v>
      </c>
      <c r="N324" s="36">
        <f t="shared" si="113"/>
        <v>0</v>
      </c>
      <c r="O324" s="29">
        <f t="shared" si="116"/>
        <v>0</v>
      </c>
      <c r="P324" s="15">
        <f t="shared" si="117"/>
        <v>0</v>
      </c>
      <c r="Q324" s="24">
        <f t="shared" si="105"/>
        <v>548649.40999999992</v>
      </c>
      <c r="R324" s="59">
        <f t="shared" si="106"/>
        <v>596135</v>
      </c>
      <c r="S324" s="59">
        <f t="shared" si="107"/>
        <v>594760.01</v>
      </c>
      <c r="T324" s="59">
        <f t="shared" si="108"/>
        <v>-1374.9899999999907</v>
      </c>
      <c r="U324" s="60">
        <f t="shared" si="109"/>
        <v>99.769349224588382</v>
      </c>
      <c r="V324" s="17">
        <f t="shared" si="110"/>
        <v>46110.600000000093</v>
      </c>
      <c r="W324" s="61">
        <f t="shared" si="111"/>
        <v>8.404383411257129</v>
      </c>
    </row>
    <row r="325" spans="1:23" s="1" customFormat="1" x14ac:dyDescent="0.2">
      <c r="A325" s="28" t="s">
        <v>113</v>
      </c>
      <c r="B325" s="65" t="s">
        <v>114</v>
      </c>
      <c r="C325" s="23">
        <v>449476.04</v>
      </c>
      <c r="D325" s="23">
        <v>488635</v>
      </c>
      <c r="E325" s="23">
        <v>487285.52</v>
      </c>
      <c r="F325" s="23">
        <f t="shared" si="114"/>
        <v>1349.4799999999814</v>
      </c>
      <c r="G325" s="14">
        <f t="shared" si="115"/>
        <v>99.723826578120693</v>
      </c>
      <c r="H325" s="23">
        <f t="shared" si="103"/>
        <v>37809.48000000004</v>
      </c>
      <c r="I325" s="15">
        <f t="shared" si="104"/>
        <v>8.4119011104574213</v>
      </c>
      <c r="J325" s="29">
        <v>0</v>
      </c>
      <c r="K325" s="29">
        <v>0</v>
      </c>
      <c r="L325" s="29">
        <v>0</v>
      </c>
      <c r="M325" s="29">
        <f t="shared" si="112"/>
        <v>0</v>
      </c>
      <c r="N325" s="36">
        <f t="shared" si="113"/>
        <v>0</v>
      </c>
      <c r="O325" s="29">
        <f t="shared" si="116"/>
        <v>0</v>
      </c>
      <c r="P325" s="15">
        <f t="shared" si="117"/>
        <v>0</v>
      </c>
      <c r="Q325" s="24">
        <f t="shared" si="105"/>
        <v>449476.04</v>
      </c>
      <c r="R325" s="59">
        <f t="shared" si="106"/>
        <v>488635</v>
      </c>
      <c r="S325" s="59">
        <f t="shared" si="107"/>
        <v>487285.52</v>
      </c>
      <c r="T325" s="59">
        <f t="shared" si="108"/>
        <v>-1349.4799999999814</v>
      </c>
      <c r="U325" s="60">
        <f t="shared" si="109"/>
        <v>99.723826578120693</v>
      </c>
      <c r="V325" s="17">
        <f t="shared" si="110"/>
        <v>37809.48000000004</v>
      </c>
      <c r="W325" s="61">
        <f t="shared" si="111"/>
        <v>8.4119011104574213</v>
      </c>
    </row>
    <row r="326" spans="1:23" s="1" customFormat="1" x14ac:dyDescent="0.2">
      <c r="A326" s="28" t="s">
        <v>115</v>
      </c>
      <c r="B326" s="65" t="s">
        <v>116</v>
      </c>
      <c r="C326" s="23">
        <v>449476.04</v>
      </c>
      <c r="D326" s="23">
        <v>488635</v>
      </c>
      <c r="E326" s="23">
        <v>487285.52</v>
      </c>
      <c r="F326" s="23">
        <f t="shared" si="114"/>
        <v>1349.4799999999814</v>
      </c>
      <c r="G326" s="14">
        <f t="shared" si="115"/>
        <v>99.723826578120693</v>
      </c>
      <c r="H326" s="23">
        <f t="shared" ref="H326:H389" si="118">E326-C326</f>
        <v>37809.48000000004</v>
      </c>
      <c r="I326" s="15">
        <f t="shared" ref="I326:I389" si="119">IF(C326=0,0,E326/C326*100-100)</f>
        <v>8.4119011104574213</v>
      </c>
      <c r="J326" s="29">
        <v>0</v>
      </c>
      <c r="K326" s="29">
        <v>0</v>
      </c>
      <c r="L326" s="29">
        <v>0</v>
      </c>
      <c r="M326" s="29">
        <f t="shared" si="112"/>
        <v>0</v>
      </c>
      <c r="N326" s="36">
        <f t="shared" si="113"/>
        <v>0</v>
      </c>
      <c r="O326" s="29">
        <f t="shared" si="116"/>
        <v>0</v>
      </c>
      <c r="P326" s="15">
        <f t="shared" si="117"/>
        <v>0</v>
      </c>
      <c r="Q326" s="24">
        <f t="shared" si="105"/>
        <v>449476.04</v>
      </c>
      <c r="R326" s="59">
        <f t="shared" si="106"/>
        <v>488635</v>
      </c>
      <c r="S326" s="59">
        <f t="shared" si="107"/>
        <v>487285.52</v>
      </c>
      <c r="T326" s="59">
        <f t="shared" si="108"/>
        <v>-1349.4799999999814</v>
      </c>
      <c r="U326" s="60">
        <f t="shared" si="109"/>
        <v>99.723826578120693</v>
      </c>
      <c r="V326" s="17">
        <f t="shared" si="110"/>
        <v>37809.48000000004</v>
      </c>
      <c r="W326" s="61">
        <f t="shared" si="111"/>
        <v>8.4119011104574213</v>
      </c>
    </row>
    <row r="327" spans="1:23" s="1" customFormat="1" x14ac:dyDescent="0.2">
      <c r="A327" s="28" t="s">
        <v>117</v>
      </c>
      <c r="B327" s="65" t="s">
        <v>118</v>
      </c>
      <c r="C327" s="23">
        <v>99173.37</v>
      </c>
      <c r="D327" s="23">
        <v>107500</v>
      </c>
      <c r="E327" s="23">
        <v>107474.49</v>
      </c>
      <c r="F327" s="23">
        <f t="shared" si="114"/>
        <v>25.509999999994761</v>
      </c>
      <c r="G327" s="14">
        <f t="shared" si="115"/>
        <v>99.976269767441863</v>
      </c>
      <c r="H327" s="23">
        <f t="shared" si="118"/>
        <v>8301.1200000000099</v>
      </c>
      <c r="I327" s="15">
        <f t="shared" si="119"/>
        <v>8.3703115060020679</v>
      </c>
      <c r="J327" s="29">
        <v>0</v>
      </c>
      <c r="K327" s="29">
        <v>0</v>
      </c>
      <c r="L327" s="29">
        <v>0</v>
      </c>
      <c r="M327" s="29">
        <f t="shared" si="112"/>
        <v>0</v>
      </c>
      <c r="N327" s="36">
        <f t="shared" si="113"/>
        <v>0</v>
      </c>
      <c r="O327" s="29">
        <f t="shared" si="116"/>
        <v>0</v>
      </c>
      <c r="P327" s="15">
        <f t="shared" si="117"/>
        <v>0</v>
      </c>
      <c r="Q327" s="24">
        <f t="shared" si="105"/>
        <v>99173.37</v>
      </c>
      <c r="R327" s="59">
        <f t="shared" si="106"/>
        <v>107500</v>
      </c>
      <c r="S327" s="59">
        <f t="shared" si="107"/>
        <v>107474.49</v>
      </c>
      <c r="T327" s="59">
        <f t="shared" si="108"/>
        <v>-25.509999999994761</v>
      </c>
      <c r="U327" s="60">
        <f t="shared" si="109"/>
        <v>99.976269767441863</v>
      </c>
      <c r="V327" s="17">
        <f t="shared" si="110"/>
        <v>8301.1200000000099</v>
      </c>
      <c r="W327" s="61">
        <f t="shared" si="111"/>
        <v>8.3703115060020679</v>
      </c>
    </row>
    <row r="328" spans="1:23" s="1" customFormat="1" x14ac:dyDescent="0.2">
      <c r="A328" s="28" t="s">
        <v>119</v>
      </c>
      <c r="B328" s="65" t="s">
        <v>120</v>
      </c>
      <c r="C328" s="23">
        <v>116896.92</v>
      </c>
      <c r="D328" s="23">
        <v>31581</v>
      </c>
      <c r="E328" s="23">
        <v>24092.04</v>
      </c>
      <c r="F328" s="23">
        <f t="shared" si="114"/>
        <v>7488.9599999999991</v>
      </c>
      <c r="G328" s="14">
        <f t="shared" si="115"/>
        <v>76.286501377410474</v>
      </c>
      <c r="H328" s="23">
        <f t="shared" si="118"/>
        <v>-92804.88</v>
      </c>
      <c r="I328" s="15">
        <f t="shared" si="119"/>
        <v>-79.390355194987166</v>
      </c>
      <c r="J328" s="29">
        <v>0</v>
      </c>
      <c r="K328" s="29">
        <v>0</v>
      </c>
      <c r="L328" s="29">
        <v>0</v>
      </c>
      <c r="M328" s="29">
        <f t="shared" si="112"/>
        <v>0</v>
      </c>
      <c r="N328" s="36">
        <f t="shared" si="113"/>
        <v>0</v>
      </c>
      <c r="O328" s="29">
        <f t="shared" si="116"/>
        <v>0</v>
      </c>
      <c r="P328" s="15">
        <f t="shared" si="117"/>
        <v>0</v>
      </c>
      <c r="Q328" s="24">
        <f t="shared" si="105"/>
        <v>116896.92</v>
      </c>
      <c r="R328" s="59">
        <f t="shared" si="106"/>
        <v>31581</v>
      </c>
      <c r="S328" s="59">
        <f t="shared" si="107"/>
        <v>24092.04</v>
      </c>
      <c r="T328" s="59">
        <f t="shared" si="108"/>
        <v>-7488.9599999999991</v>
      </c>
      <c r="U328" s="60">
        <f t="shared" si="109"/>
        <v>76.286501377410474</v>
      </c>
      <c r="V328" s="17">
        <f t="shared" si="110"/>
        <v>-92804.88</v>
      </c>
      <c r="W328" s="61">
        <f t="shared" si="111"/>
        <v>-79.390355194987166</v>
      </c>
    </row>
    <row r="329" spans="1:23" s="1" customFormat="1" ht="25.5" x14ac:dyDescent="0.2">
      <c r="A329" s="28" t="s">
        <v>121</v>
      </c>
      <c r="B329" s="65" t="s">
        <v>122</v>
      </c>
      <c r="C329" s="23">
        <v>5186</v>
      </c>
      <c r="D329" s="23">
        <v>18581</v>
      </c>
      <c r="E329" s="23">
        <v>16749.5</v>
      </c>
      <c r="F329" s="23">
        <f t="shared" si="114"/>
        <v>1831.5</v>
      </c>
      <c r="G329" s="14">
        <f t="shared" si="115"/>
        <v>90.143156988321408</v>
      </c>
      <c r="H329" s="23">
        <f t="shared" si="118"/>
        <v>11563.5</v>
      </c>
      <c r="I329" s="15">
        <f t="shared" si="119"/>
        <v>222.97531816428847</v>
      </c>
      <c r="J329" s="29">
        <v>0</v>
      </c>
      <c r="K329" s="29">
        <v>0</v>
      </c>
      <c r="L329" s="29">
        <v>0</v>
      </c>
      <c r="M329" s="29">
        <f t="shared" si="112"/>
        <v>0</v>
      </c>
      <c r="N329" s="36">
        <f t="shared" si="113"/>
        <v>0</v>
      </c>
      <c r="O329" s="29">
        <f t="shared" si="116"/>
        <v>0</v>
      </c>
      <c r="P329" s="15">
        <f t="shared" si="117"/>
        <v>0</v>
      </c>
      <c r="Q329" s="24">
        <f t="shared" si="105"/>
        <v>5186</v>
      </c>
      <c r="R329" s="59">
        <f t="shared" si="106"/>
        <v>18581</v>
      </c>
      <c r="S329" s="59">
        <f t="shared" si="107"/>
        <v>16749.5</v>
      </c>
      <c r="T329" s="59">
        <f t="shared" si="108"/>
        <v>-1831.5</v>
      </c>
      <c r="U329" s="60">
        <f t="shared" si="109"/>
        <v>90.143156988321408</v>
      </c>
      <c r="V329" s="17">
        <f t="shared" si="110"/>
        <v>11563.5</v>
      </c>
      <c r="W329" s="61">
        <f t="shared" si="111"/>
        <v>222.97531816428847</v>
      </c>
    </row>
    <row r="330" spans="1:23" s="1" customFormat="1" x14ac:dyDescent="0.2">
      <c r="A330" s="28" t="s">
        <v>123</v>
      </c>
      <c r="B330" s="65" t="s">
        <v>124</v>
      </c>
      <c r="C330" s="23">
        <v>0</v>
      </c>
      <c r="D330" s="23">
        <v>4000</v>
      </c>
      <c r="E330" s="23">
        <v>2350</v>
      </c>
      <c r="F330" s="23">
        <f t="shared" si="114"/>
        <v>1650</v>
      </c>
      <c r="G330" s="14">
        <f t="shared" si="115"/>
        <v>58.75</v>
      </c>
      <c r="H330" s="23">
        <f t="shared" si="118"/>
        <v>2350</v>
      </c>
      <c r="I330" s="15">
        <f t="shared" si="119"/>
        <v>0</v>
      </c>
      <c r="J330" s="29">
        <v>0</v>
      </c>
      <c r="K330" s="29">
        <v>0</v>
      </c>
      <c r="L330" s="29">
        <v>0</v>
      </c>
      <c r="M330" s="29">
        <f t="shared" si="112"/>
        <v>0</v>
      </c>
      <c r="N330" s="36">
        <f t="shared" si="113"/>
        <v>0</v>
      </c>
      <c r="O330" s="29">
        <f t="shared" si="116"/>
        <v>0</v>
      </c>
      <c r="P330" s="15">
        <f t="shared" si="117"/>
        <v>0</v>
      </c>
      <c r="Q330" s="24">
        <f t="shared" si="105"/>
        <v>0</v>
      </c>
      <c r="R330" s="59">
        <f t="shared" si="106"/>
        <v>4000</v>
      </c>
      <c r="S330" s="59">
        <f t="shared" si="107"/>
        <v>2350</v>
      </c>
      <c r="T330" s="59">
        <f t="shared" si="108"/>
        <v>-1650</v>
      </c>
      <c r="U330" s="60">
        <f t="shared" si="109"/>
        <v>58.75</v>
      </c>
      <c r="V330" s="17">
        <f t="shared" si="110"/>
        <v>2350</v>
      </c>
      <c r="W330" s="61">
        <f t="shared" si="111"/>
        <v>0</v>
      </c>
    </row>
    <row r="331" spans="1:23" s="1" customFormat="1" x14ac:dyDescent="0.2">
      <c r="A331" s="28" t="s">
        <v>125</v>
      </c>
      <c r="B331" s="65" t="s">
        <v>126</v>
      </c>
      <c r="C331" s="23">
        <v>10210.92</v>
      </c>
      <c r="D331" s="23">
        <v>9000</v>
      </c>
      <c r="E331" s="23">
        <v>4992.54</v>
      </c>
      <c r="F331" s="23">
        <f t="shared" si="114"/>
        <v>4007.46</v>
      </c>
      <c r="G331" s="14">
        <f t="shared" si="115"/>
        <v>55.472666666666669</v>
      </c>
      <c r="H331" s="23">
        <f t="shared" si="118"/>
        <v>-5218.38</v>
      </c>
      <c r="I331" s="15">
        <f t="shared" si="119"/>
        <v>-51.105874886885807</v>
      </c>
      <c r="J331" s="29">
        <v>0</v>
      </c>
      <c r="K331" s="29">
        <v>0</v>
      </c>
      <c r="L331" s="29">
        <v>0</v>
      </c>
      <c r="M331" s="29">
        <f t="shared" si="112"/>
        <v>0</v>
      </c>
      <c r="N331" s="36">
        <f t="shared" si="113"/>
        <v>0</v>
      </c>
      <c r="O331" s="29">
        <f t="shared" si="116"/>
        <v>0</v>
      </c>
      <c r="P331" s="15">
        <f t="shared" si="117"/>
        <v>0</v>
      </c>
      <c r="Q331" s="24">
        <f t="shared" si="105"/>
        <v>10210.92</v>
      </c>
      <c r="R331" s="59">
        <f t="shared" si="106"/>
        <v>9000</v>
      </c>
      <c r="S331" s="59">
        <f t="shared" si="107"/>
        <v>4992.54</v>
      </c>
      <c r="T331" s="59">
        <f t="shared" si="108"/>
        <v>-4007.46</v>
      </c>
      <c r="U331" s="60">
        <f t="shared" si="109"/>
        <v>55.472666666666669</v>
      </c>
      <c r="V331" s="17">
        <f t="shared" si="110"/>
        <v>-5218.38</v>
      </c>
      <c r="W331" s="61">
        <f t="shared" si="111"/>
        <v>-51.105874886885807</v>
      </c>
    </row>
    <row r="332" spans="1:23" s="1" customFormat="1" ht="38.25" x14ac:dyDescent="0.2">
      <c r="A332" s="28" t="s">
        <v>137</v>
      </c>
      <c r="B332" s="65" t="s">
        <v>138</v>
      </c>
      <c r="C332" s="23">
        <v>101500</v>
      </c>
      <c r="D332" s="23">
        <v>0</v>
      </c>
      <c r="E332" s="23">
        <v>0</v>
      </c>
      <c r="F332" s="23">
        <f t="shared" si="114"/>
        <v>0</v>
      </c>
      <c r="G332" s="14">
        <f t="shared" si="115"/>
        <v>0</v>
      </c>
      <c r="H332" s="23">
        <f t="shared" si="118"/>
        <v>-101500</v>
      </c>
      <c r="I332" s="15">
        <f t="shared" si="119"/>
        <v>-100</v>
      </c>
      <c r="J332" s="29">
        <v>0</v>
      </c>
      <c r="K332" s="29">
        <v>0</v>
      </c>
      <c r="L332" s="29">
        <v>0</v>
      </c>
      <c r="M332" s="29">
        <f t="shared" si="112"/>
        <v>0</v>
      </c>
      <c r="N332" s="36">
        <f t="shared" si="113"/>
        <v>0</v>
      </c>
      <c r="O332" s="29">
        <f t="shared" si="116"/>
        <v>0</v>
      </c>
      <c r="P332" s="15">
        <f t="shared" si="117"/>
        <v>0</v>
      </c>
      <c r="Q332" s="24">
        <f t="shared" si="105"/>
        <v>101500</v>
      </c>
      <c r="R332" s="59">
        <f t="shared" si="106"/>
        <v>0</v>
      </c>
      <c r="S332" s="59">
        <f t="shared" si="107"/>
        <v>0</v>
      </c>
      <c r="T332" s="59">
        <f t="shared" si="108"/>
        <v>0</v>
      </c>
      <c r="U332" s="60">
        <f t="shared" si="109"/>
        <v>0</v>
      </c>
      <c r="V332" s="17">
        <f t="shared" si="110"/>
        <v>-101500</v>
      </c>
      <c r="W332" s="61">
        <f t="shared" si="111"/>
        <v>-100</v>
      </c>
    </row>
    <row r="333" spans="1:23" s="1" customFormat="1" ht="38.25" x14ac:dyDescent="0.2">
      <c r="A333" s="28" t="s">
        <v>139</v>
      </c>
      <c r="B333" s="65" t="s">
        <v>140</v>
      </c>
      <c r="C333" s="23">
        <v>101500</v>
      </c>
      <c r="D333" s="23">
        <v>0</v>
      </c>
      <c r="E333" s="23">
        <v>0</v>
      </c>
      <c r="F333" s="23">
        <f t="shared" si="114"/>
        <v>0</v>
      </c>
      <c r="G333" s="14">
        <f t="shared" si="115"/>
        <v>0</v>
      </c>
      <c r="H333" s="23">
        <f t="shared" si="118"/>
        <v>-101500</v>
      </c>
      <c r="I333" s="15">
        <f t="shared" si="119"/>
        <v>-100</v>
      </c>
      <c r="J333" s="29">
        <v>0</v>
      </c>
      <c r="K333" s="29">
        <v>0</v>
      </c>
      <c r="L333" s="29">
        <v>0</v>
      </c>
      <c r="M333" s="29">
        <f t="shared" si="112"/>
        <v>0</v>
      </c>
      <c r="N333" s="36">
        <f t="shared" si="113"/>
        <v>0</v>
      </c>
      <c r="O333" s="29">
        <f t="shared" si="116"/>
        <v>0</v>
      </c>
      <c r="P333" s="15">
        <f t="shared" si="117"/>
        <v>0</v>
      </c>
      <c r="Q333" s="24">
        <f t="shared" ref="Q333:Q396" si="120">J333+C333</f>
        <v>101500</v>
      </c>
      <c r="R333" s="59">
        <f t="shared" ref="R333:R396" si="121">K333+D333</f>
        <v>0</v>
      </c>
      <c r="S333" s="59">
        <f t="shared" ref="S333:S396" si="122">L333+E333</f>
        <v>0</v>
      </c>
      <c r="T333" s="59">
        <f t="shared" ref="T333:T396" si="123">S333-R333</f>
        <v>0</v>
      </c>
      <c r="U333" s="60">
        <f t="shared" ref="U333:U396" si="124">IF(R333=0,0,S333/R333*100)</f>
        <v>0</v>
      </c>
      <c r="V333" s="17">
        <f t="shared" ref="V333:V396" si="125">S333-Q333</f>
        <v>-101500</v>
      </c>
      <c r="W333" s="61">
        <f t="shared" ref="W333:W396" si="126">IF(Q333=0,0,S333/Q333*100-100)</f>
        <v>-100</v>
      </c>
    </row>
    <row r="334" spans="1:23" s="1" customFormat="1" x14ac:dyDescent="0.2">
      <c r="A334" s="28" t="s">
        <v>186</v>
      </c>
      <c r="B334" s="65" t="s">
        <v>256</v>
      </c>
      <c r="C334" s="23">
        <v>0</v>
      </c>
      <c r="D334" s="23">
        <v>0</v>
      </c>
      <c r="E334" s="23">
        <v>0</v>
      </c>
      <c r="F334" s="23">
        <f t="shared" si="114"/>
        <v>0</v>
      </c>
      <c r="G334" s="14">
        <f t="shared" si="115"/>
        <v>0</v>
      </c>
      <c r="H334" s="23">
        <f t="shared" si="118"/>
        <v>0</v>
      </c>
      <c r="I334" s="15">
        <f t="shared" si="119"/>
        <v>0</v>
      </c>
      <c r="J334" s="23">
        <v>0</v>
      </c>
      <c r="K334" s="23">
        <v>0</v>
      </c>
      <c r="L334" s="23">
        <v>0</v>
      </c>
      <c r="M334" s="23">
        <f t="shared" si="112"/>
        <v>0</v>
      </c>
      <c r="N334" s="14">
        <f t="shared" si="113"/>
        <v>0</v>
      </c>
      <c r="O334" s="23">
        <f t="shared" si="116"/>
        <v>0</v>
      </c>
      <c r="P334" s="15">
        <f t="shared" si="117"/>
        <v>0</v>
      </c>
      <c r="Q334" s="24">
        <f t="shared" si="120"/>
        <v>0</v>
      </c>
      <c r="R334" s="59">
        <f t="shared" si="121"/>
        <v>0</v>
      </c>
      <c r="S334" s="59">
        <f t="shared" si="122"/>
        <v>0</v>
      </c>
      <c r="T334" s="59">
        <f t="shared" si="123"/>
        <v>0</v>
      </c>
      <c r="U334" s="60">
        <f t="shared" si="124"/>
        <v>0</v>
      </c>
      <c r="V334" s="17">
        <f t="shared" si="125"/>
        <v>0</v>
      </c>
      <c r="W334" s="61">
        <f t="shared" si="126"/>
        <v>0</v>
      </c>
    </row>
    <row r="335" spans="1:23" s="1" customFormat="1" x14ac:dyDescent="0.2">
      <c r="A335" s="28" t="s">
        <v>257</v>
      </c>
      <c r="B335" s="65" t="s">
        <v>258</v>
      </c>
      <c r="C335" s="23">
        <v>0</v>
      </c>
      <c r="D335" s="23">
        <v>0</v>
      </c>
      <c r="E335" s="23">
        <v>0</v>
      </c>
      <c r="F335" s="23">
        <f t="shared" si="114"/>
        <v>0</v>
      </c>
      <c r="G335" s="14">
        <f t="shared" si="115"/>
        <v>0</v>
      </c>
      <c r="H335" s="23">
        <f t="shared" si="118"/>
        <v>0</v>
      </c>
      <c r="I335" s="15">
        <f t="shared" si="119"/>
        <v>0</v>
      </c>
      <c r="J335" s="23">
        <v>0</v>
      </c>
      <c r="K335" s="23">
        <v>0</v>
      </c>
      <c r="L335" s="23">
        <v>0</v>
      </c>
      <c r="M335" s="23">
        <f t="shared" si="112"/>
        <v>0</v>
      </c>
      <c r="N335" s="14">
        <f t="shared" si="113"/>
        <v>0</v>
      </c>
      <c r="O335" s="23">
        <f t="shared" si="116"/>
        <v>0</v>
      </c>
      <c r="P335" s="15">
        <f t="shared" si="117"/>
        <v>0</v>
      </c>
      <c r="Q335" s="24">
        <f t="shared" si="120"/>
        <v>0</v>
      </c>
      <c r="R335" s="59">
        <f t="shared" si="121"/>
        <v>0</v>
      </c>
      <c r="S335" s="59">
        <f t="shared" si="122"/>
        <v>0</v>
      </c>
      <c r="T335" s="59">
        <f t="shared" si="123"/>
        <v>0</v>
      </c>
      <c r="U335" s="60">
        <f t="shared" si="124"/>
        <v>0</v>
      </c>
      <c r="V335" s="17">
        <f t="shared" si="125"/>
        <v>0</v>
      </c>
      <c r="W335" s="61">
        <f t="shared" si="126"/>
        <v>0</v>
      </c>
    </row>
    <row r="336" spans="1:23" s="1" customFormat="1" ht="25.5" x14ac:dyDescent="0.2">
      <c r="A336" s="28" t="s">
        <v>259</v>
      </c>
      <c r="B336" s="65" t="s">
        <v>260</v>
      </c>
      <c r="C336" s="23">
        <v>0</v>
      </c>
      <c r="D336" s="23">
        <v>0</v>
      </c>
      <c r="E336" s="23">
        <v>0</v>
      </c>
      <c r="F336" s="23">
        <f t="shared" si="114"/>
        <v>0</v>
      </c>
      <c r="G336" s="14">
        <f t="shared" si="115"/>
        <v>0</v>
      </c>
      <c r="H336" s="23">
        <f t="shared" si="118"/>
        <v>0</v>
      </c>
      <c r="I336" s="15">
        <f t="shared" si="119"/>
        <v>0</v>
      </c>
      <c r="J336" s="23">
        <v>0</v>
      </c>
      <c r="K336" s="23">
        <v>0</v>
      </c>
      <c r="L336" s="23">
        <v>0</v>
      </c>
      <c r="M336" s="23">
        <f t="shared" si="112"/>
        <v>0</v>
      </c>
      <c r="N336" s="14">
        <f t="shared" si="113"/>
        <v>0</v>
      </c>
      <c r="O336" s="23">
        <f t="shared" si="116"/>
        <v>0</v>
      </c>
      <c r="P336" s="15">
        <f t="shared" si="117"/>
        <v>0</v>
      </c>
      <c r="Q336" s="24">
        <f t="shared" si="120"/>
        <v>0</v>
      </c>
      <c r="R336" s="59">
        <f t="shared" si="121"/>
        <v>0</v>
      </c>
      <c r="S336" s="59">
        <f t="shared" si="122"/>
        <v>0</v>
      </c>
      <c r="T336" s="59">
        <f t="shared" si="123"/>
        <v>0</v>
      </c>
      <c r="U336" s="60">
        <f t="shared" si="124"/>
        <v>0</v>
      </c>
      <c r="V336" s="17">
        <f t="shared" si="125"/>
        <v>0</v>
      </c>
      <c r="W336" s="61">
        <f t="shared" si="126"/>
        <v>0</v>
      </c>
    </row>
    <row r="337" spans="1:23" s="1" customFormat="1" ht="25.5" x14ac:dyDescent="0.2">
      <c r="A337" s="34" t="s">
        <v>171</v>
      </c>
      <c r="B337" s="71" t="s">
        <v>172</v>
      </c>
      <c r="C337" s="35">
        <v>3033249.1599999997</v>
      </c>
      <c r="D337" s="35">
        <v>3546887</v>
      </c>
      <c r="E337" s="35">
        <v>3287196.9000000004</v>
      </c>
      <c r="F337" s="35">
        <f t="shared" si="114"/>
        <v>259690.09999999963</v>
      </c>
      <c r="G337" s="42">
        <f t="shared" si="115"/>
        <v>92.678365563943828</v>
      </c>
      <c r="H337" s="35">
        <f t="shared" si="118"/>
        <v>253947.74000000069</v>
      </c>
      <c r="I337" s="15">
        <f t="shared" si="119"/>
        <v>8.3721358386529943</v>
      </c>
      <c r="J337" s="35">
        <v>0</v>
      </c>
      <c r="K337" s="35">
        <v>17000</v>
      </c>
      <c r="L337" s="35">
        <v>16610</v>
      </c>
      <c r="M337" s="35">
        <f t="shared" si="112"/>
        <v>390</v>
      </c>
      <c r="N337" s="42">
        <f t="shared" si="113"/>
        <v>97.705882352941174</v>
      </c>
      <c r="O337" s="35">
        <f t="shared" si="116"/>
        <v>16610</v>
      </c>
      <c r="P337" s="15">
        <f t="shared" si="117"/>
        <v>0</v>
      </c>
      <c r="Q337" s="24">
        <f t="shared" si="120"/>
        <v>3033249.1599999997</v>
      </c>
      <c r="R337" s="59">
        <f t="shared" si="121"/>
        <v>3563887</v>
      </c>
      <c r="S337" s="59">
        <f t="shared" si="122"/>
        <v>3303806.9000000004</v>
      </c>
      <c r="T337" s="59">
        <f t="shared" si="123"/>
        <v>-260080.09999999963</v>
      </c>
      <c r="U337" s="60">
        <f t="shared" si="124"/>
        <v>92.702347184408495</v>
      </c>
      <c r="V337" s="17">
        <f t="shared" si="125"/>
        <v>270557.74000000069</v>
      </c>
      <c r="W337" s="61">
        <f t="shared" si="126"/>
        <v>8.9197334517682805</v>
      </c>
    </row>
    <row r="338" spans="1:23" s="1" customFormat="1" x14ac:dyDescent="0.2">
      <c r="A338" s="28" t="s">
        <v>109</v>
      </c>
      <c r="B338" s="65" t="s">
        <v>110</v>
      </c>
      <c r="C338" s="23">
        <v>3033249.1599999997</v>
      </c>
      <c r="D338" s="23">
        <v>3546887</v>
      </c>
      <c r="E338" s="23">
        <v>3287196.9000000004</v>
      </c>
      <c r="F338" s="23">
        <f t="shared" si="114"/>
        <v>259690.09999999963</v>
      </c>
      <c r="G338" s="14">
        <f t="shared" si="115"/>
        <v>92.678365563943828</v>
      </c>
      <c r="H338" s="23">
        <f t="shared" si="118"/>
        <v>253947.74000000069</v>
      </c>
      <c r="I338" s="15">
        <f t="shared" si="119"/>
        <v>8.3721358386529943</v>
      </c>
      <c r="J338" s="29">
        <v>0</v>
      </c>
      <c r="K338" s="29">
        <v>0</v>
      </c>
      <c r="L338" s="29">
        <v>0</v>
      </c>
      <c r="M338" s="29">
        <f t="shared" si="112"/>
        <v>0</v>
      </c>
      <c r="N338" s="36">
        <f t="shared" si="113"/>
        <v>0</v>
      </c>
      <c r="O338" s="29">
        <f t="shared" si="116"/>
        <v>0</v>
      </c>
      <c r="P338" s="15">
        <f t="shared" si="117"/>
        <v>0</v>
      </c>
      <c r="Q338" s="24">
        <f t="shared" si="120"/>
        <v>3033249.1599999997</v>
      </c>
      <c r="R338" s="59">
        <f t="shared" si="121"/>
        <v>3546887</v>
      </c>
      <c r="S338" s="59">
        <f t="shared" si="122"/>
        <v>3287196.9000000004</v>
      </c>
      <c r="T338" s="59">
        <f t="shared" si="123"/>
        <v>-259690.09999999963</v>
      </c>
      <c r="U338" s="60">
        <f t="shared" si="124"/>
        <v>92.678365563943828</v>
      </c>
      <c r="V338" s="17">
        <f t="shared" si="125"/>
        <v>253947.74000000069</v>
      </c>
      <c r="W338" s="61">
        <f t="shared" si="126"/>
        <v>8.3721358386529943</v>
      </c>
    </row>
    <row r="339" spans="1:23" s="1" customFormat="1" ht="25.5" x14ac:dyDescent="0.2">
      <c r="A339" s="28" t="s">
        <v>111</v>
      </c>
      <c r="B339" s="65" t="s">
        <v>112</v>
      </c>
      <c r="C339" s="23">
        <v>2948376.98</v>
      </c>
      <c r="D339" s="23">
        <v>3403107</v>
      </c>
      <c r="E339" s="23">
        <v>3206529.4000000004</v>
      </c>
      <c r="F339" s="23">
        <f t="shared" si="114"/>
        <v>196577.59999999963</v>
      </c>
      <c r="G339" s="14">
        <f t="shared" si="115"/>
        <v>94.223584506746349</v>
      </c>
      <c r="H339" s="23">
        <f t="shared" si="118"/>
        <v>258152.42000000039</v>
      </c>
      <c r="I339" s="15">
        <f t="shared" si="119"/>
        <v>8.7557466955938708</v>
      </c>
      <c r="J339" s="29">
        <v>0</v>
      </c>
      <c r="K339" s="29">
        <v>0</v>
      </c>
      <c r="L339" s="29">
        <v>0</v>
      </c>
      <c r="M339" s="29">
        <f t="shared" si="112"/>
        <v>0</v>
      </c>
      <c r="N339" s="36">
        <f t="shared" si="113"/>
        <v>0</v>
      </c>
      <c r="O339" s="29">
        <f t="shared" si="116"/>
        <v>0</v>
      </c>
      <c r="P339" s="15">
        <f t="shared" si="117"/>
        <v>0</v>
      </c>
      <c r="Q339" s="24">
        <f t="shared" si="120"/>
        <v>2948376.98</v>
      </c>
      <c r="R339" s="59">
        <f t="shared" si="121"/>
        <v>3403107</v>
      </c>
      <c r="S339" s="59">
        <f t="shared" si="122"/>
        <v>3206529.4000000004</v>
      </c>
      <c r="T339" s="59">
        <f t="shared" si="123"/>
        <v>-196577.59999999963</v>
      </c>
      <c r="U339" s="60">
        <f t="shared" si="124"/>
        <v>94.223584506746349</v>
      </c>
      <c r="V339" s="17">
        <f t="shared" si="125"/>
        <v>258152.42000000039</v>
      </c>
      <c r="W339" s="61">
        <f t="shared" si="126"/>
        <v>8.7557466955938708</v>
      </c>
    </row>
    <row r="340" spans="1:23" s="1" customFormat="1" x14ac:dyDescent="0.2">
      <c r="A340" s="28" t="s">
        <v>113</v>
      </c>
      <c r="B340" s="65" t="s">
        <v>114</v>
      </c>
      <c r="C340" s="23">
        <v>2433324.88</v>
      </c>
      <c r="D340" s="23">
        <v>2789432</v>
      </c>
      <c r="E340" s="23">
        <v>2641234.91</v>
      </c>
      <c r="F340" s="23">
        <f t="shared" si="114"/>
        <v>148197.08999999985</v>
      </c>
      <c r="G340" s="14">
        <f t="shared" si="115"/>
        <v>94.687194740721409</v>
      </c>
      <c r="H340" s="23">
        <f t="shared" si="118"/>
        <v>207910.03000000026</v>
      </c>
      <c r="I340" s="15">
        <f t="shared" si="119"/>
        <v>8.5442774908051149</v>
      </c>
      <c r="J340" s="29">
        <v>0</v>
      </c>
      <c r="K340" s="29">
        <v>0</v>
      </c>
      <c r="L340" s="29">
        <v>0</v>
      </c>
      <c r="M340" s="29">
        <f t="shared" si="112"/>
        <v>0</v>
      </c>
      <c r="N340" s="36">
        <f t="shared" si="113"/>
        <v>0</v>
      </c>
      <c r="O340" s="29">
        <f t="shared" si="116"/>
        <v>0</v>
      </c>
      <c r="P340" s="15">
        <f t="shared" si="117"/>
        <v>0</v>
      </c>
      <c r="Q340" s="24">
        <f t="shared" si="120"/>
        <v>2433324.88</v>
      </c>
      <c r="R340" s="59">
        <f t="shared" si="121"/>
        <v>2789432</v>
      </c>
      <c r="S340" s="59">
        <f t="shared" si="122"/>
        <v>2641234.91</v>
      </c>
      <c r="T340" s="59">
        <f t="shared" si="123"/>
        <v>-148197.08999999985</v>
      </c>
      <c r="U340" s="60">
        <f t="shared" si="124"/>
        <v>94.687194740721409</v>
      </c>
      <c r="V340" s="17">
        <f t="shared" si="125"/>
        <v>207910.03000000026</v>
      </c>
      <c r="W340" s="61">
        <f t="shared" si="126"/>
        <v>8.5442774908051149</v>
      </c>
    </row>
    <row r="341" spans="1:23" s="1" customFormat="1" x14ac:dyDescent="0.2">
      <c r="A341" s="28" t="s">
        <v>115</v>
      </c>
      <c r="B341" s="65" t="s">
        <v>116</v>
      </c>
      <c r="C341" s="23">
        <v>2433324.88</v>
      </c>
      <c r="D341" s="23">
        <v>2789432</v>
      </c>
      <c r="E341" s="23">
        <v>2641234.91</v>
      </c>
      <c r="F341" s="23">
        <f t="shared" si="114"/>
        <v>148197.08999999985</v>
      </c>
      <c r="G341" s="14">
        <f t="shared" si="115"/>
        <v>94.687194740721409</v>
      </c>
      <c r="H341" s="23">
        <f t="shared" si="118"/>
        <v>207910.03000000026</v>
      </c>
      <c r="I341" s="15">
        <f t="shared" si="119"/>
        <v>8.5442774908051149</v>
      </c>
      <c r="J341" s="29">
        <v>0</v>
      </c>
      <c r="K341" s="29">
        <v>0</v>
      </c>
      <c r="L341" s="29">
        <v>0</v>
      </c>
      <c r="M341" s="29">
        <f t="shared" si="112"/>
        <v>0</v>
      </c>
      <c r="N341" s="36">
        <f t="shared" si="113"/>
        <v>0</v>
      </c>
      <c r="O341" s="29">
        <f t="shared" si="116"/>
        <v>0</v>
      </c>
      <c r="P341" s="15">
        <f t="shared" si="117"/>
        <v>0</v>
      </c>
      <c r="Q341" s="24">
        <f t="shared" si="120"/>
        <v>2433324.88</v>
      </c>
      <c r="R341" s="59">
        <f t="shared" si="121"/>
        <v>2789432</v>
      </c>
      <c r="S341" s="59">
        <f t="shared" si="122"/>
        <v>2641234.91</v>
      </c>
      <c r="T341" s="59">
        <f t="shared" si="123"/>
        <v>-148197.08999999985</v>
      </c>
      <c r="U341" s="60">
        <f t="shared" si="124"/>
        <v>94.687194740721409</v>
      </c>
      <c r="V341" s="17">
        <f t="shared" si="125"/>
        <v>207910.03000000026</v>
      </c>
      <c r="W341" s="61">
        <f t="shared" si="126"/>
        <v>8.5442774908051149</v>
      </c>
    </row>
    <row r="342" spans="1:23" s="20" customFormat="1" x14ac:dyDescent="0.2">
      <c r="A342" s="28" t="s">
        <v>117</v>
      </c>
      <c r="B342" s="65" t="s">
        <v>118</v>
      </c>
      <c r="C342" s="23">
        <v>515052.1</v>
      </c>
      <c r="D342" s="23">
        <v>613675</v>
      </c>
      <c r="E342" s="23">
        <v>565294.49</v>
      </c>
      <c r="F342" s="23">
        <f t="shared" si="114"/>
        <v>48380.510000000009</v>
      </c>
      <c r="G342" s="14">
        <f t="shared" si="115"/>
        <v>92.116265124047743</v>
      </c>
      <c r="H342" s="23">
        <f t="shared" si="118"/>
        <v>50242.390000000014</v>
      </c>
      <c r="I342" s="15">
        <f t="shared" si="119"/>
        <v>9.7548170369560694</v>
      </c>
      <c r="J342" s="29">
        <v>0</v>
      </c>
      <c r="K342" s="29">
        <v>0</v>
      </c>
      <c r="L342" s="29">
        <v>0</v>
      </c>
      <c r="M342" s="29">
        <f t="shared" si="112"/>
        <v>0</v>
      </c>
      <c r="N342" s="36">
        <f t="shared" si="113"/>
        <v>0</v>
      </c>
      <c r="O342" s="29">
        <f t="shared" si="116"/>
        <v>0</v>
      </c>
      <c r="P342" s="15">
        <f t="shared" si="117"/>
        <v>0</v>
      </c>
      <c r="Q342" s="24">
        <f t="shared" si="120"/>
        <v>515052.1</v>
      </c>
      <c r="R342" s="24">
        <f t="shared" si="121"/>
        <v>613675</v>
      </c>
      <c r="S342" s="24">
        <f t="shared" si="122"/>
        <v>565294.49</v>
      </c>
      <c r="T342" s="24">
        <f t="shared" si="123"/>
        <v>-48380.510000000009</v>
      </c>
      <c r="U342" s="57">
        <f t="shared" si="124"/>
        <v>92.116265124047743</v>
      </c>
      <c r="V342" s="23">
        <f t="shared" si="125"/>
        <v>50242.390000000014</v>
      </c>
      <c r="W342" s="58">
        <f t="shared" si="126"/>
        <v>9.7548170369560694</v>
      </c>
    </row>
    <row r="343" spans="1:23" s="20" customFormat="1" x14ac:dyDescent="0.2">
      <c r="A343" s="28" t="s">
        <v>119</v>
      </c>
      <c r="B343" s="65" t="s">
        <v>120</v>
      </c>
      <c r="C343" s="23">
        <v>84872.18</v>
      </c>
      <c r="D343" s="23">
        <v>143780</v>
      </c>
      <c r="E343" s="23">
        <v>80667.5</v>
      </c>
      <c r="F343" s="23">
        <f t="shared" si="114"/>
        <v>63112.5</v>
      </c>
      <c r="G343" s="14">
        <f t="shared" si="115"/>
        <v>56.104812908610377</v>
      </c>
      <c r="H343" s="23">
        <f t="shared" si="118"/>
        <v>-4204.679999999993</v>
      </c>
      <c r="I343" s="15">
        <f t="shared" si="119"/>
        <v>-4.9541322020949536</v>
      </c>
      <c r="J343" s="29">
        <v>0</v>
      </c>
      <c r="K343" s="29">
        <v>0</v>
      </c>
      <c r="L343" s="29">
        <v>0</v>
      </c>
      <c r="M343" s="29">
        <f t="shared" si="112"/>
        <v>0</v>
      </c>
      <c r="N343" s="36">
        <f t="shared" si="113"/>
        <v>0</v>
      </c>
      <c r="O343" s="29">
        <f t="shared" si="116"/>
        <v>0</v>
      </c>
      <c r="P343" s="15">
        <f t="shared" si="117"/>
        <v>0</v>
      </c>
      <c r="Q343" s="24">
        <f t="shared" si="120"/>
        <v>84872.18</v>
      </c>
      <c r="R343" s="24">
        <f t="shared" si="121"/>
        <v>143780</v>
      </c>
      <c r="S343" s="24">
        <f t="shared" si="122"/>
        <v>80667.5</v>
      </c>
      <c r="T343" s="24">
        <f t="shared" si="123"/>
        <v>-63112.5</v>
      </c>
      <c r="U343" s="57">
        <f t="shared" si="124"/>
        <v>56.104812908610377</v>
      </c>
      <c r="V343" s="23">
        <f t="shared" si="125"/>
        <v>-4204.679999999993</v>
      </c>
      <c r="W343" s="58">
        <f t="shared" si="126"/>
        <v>-4.9541322020949536</v>
      </c>
    </row>
    <row r="344" spans="1:23" s="20" customFormat="1" ht="25.5" x14ac:dyDescent="0.2">
      <c r="A344" s="28" t="s">
        <v>121</v>
      </c>
      <c r="B344" s="65" t="s">
        <v>122</v>
      </c>
      <c r="C344" s="23">
        <v>64782.34</v>
      </c>
      <c r="D344" s="23">
        <v>100000</v>
      </c>
      <c r="E344" s="23">
        <v>50506.5</v>
      </c>
      <c r="F344" s="23">
        <f t="shared" si="114"/>
        <v>49493.5</v>
      </c>
      <c r="G344" s="14">
        <f t="shared" si="115"/>
        <v>50.506499999999996</v>
      </c>
      <c r="H344" s="23">
        <f t="shared" si="118"/>
        <v>-14275.839999999997</v>
      </c>
      <c r="I344" s="15">
        <f t="shared" si="119"/>
        <v>-22.036622943845501</v>
      </c>
      <c r="J344" s="29">
        <v>0</v>
      </c>
      <c r="K344" s="29">
        <v>0</v>
      </c>
      <c r="L344" s="29">
        <v>0</v>
      </c>
      <c r="M344" s="29">
        <f t="shared" si="112"/>
        <v>0</v>
      </c>
      <c r="N344" s="36">
        <f t="shared" si="113"/>
        <v>0</v>
      </c>
      <c r="O344" s="29">
        <f t="shared" si="116"/>
        <v>0</v>
      </c>
      <c r="P344" s="15">
        <f t="shared" si="117"/>
        <v>0</v>
      </c>
      <c r="Q344" s="24">
        <f t="shared" si="120"/>
        <v>64782.34</v>
      </c>
      <c r="R344" s="24">
        <f t="shared" si="121"/>
        <v>100000</v>
      </c>
      <c r="S344" s="24">
        <f t="shared" si="122"/>
        <v>50506.5</v>
      </c>
      <c r="T344" s="24">
        <f t="shared" si="123"/>
        <v>-49493.5</v>
      </c>
      <c r="U344" s="57">
        <f t="shared" si="124"/>
        <v>50.506499999999996</v>
      </c>
      <c r="V344" s="23">
        <f t="shared" si="125"/>
        <v>-14275.839999999997</v>
      </c>
      <c r="W344" s="58">
        <f t="shared" si="126"/>
        <v>-22.036622943845501</v>
      </c>
    </row>
    <row r="345" spans="1:23" s="20" customFormat="1" x14ac:dyDescent="0.2">
      <c r="A345" s="28" t="s">
        <v>123</v>
      </c>
      <c r="B345" s="65" t="s">
        <v>124</v>
      </c>
      <c r="C345" s="23">
        <v>18049.84</v>
      </c>
      <c r="D345" s="23">
        <v>40000</v>
      </c>
      <c r="E345" s="23">
        <v>26520</v>
      </c>
      <c r="F345" s="23">
        <f t="shared" si="114"/>
        <v>13480</v>
      </c>
      <c r="G345" s="14">
        <f t="shared" si="115"/>
        <v>66.3</v>
      </c>
      <c r="H345" s="23">
        <f t="shared" si="118"/>
        <v>8470.16</v>
      </c>
      <c r="I345" s="15">
        <f t="shared" si="119"/>
        <v>46.92651015189054</v>
      </c>
      <c r="J345" s="29">
        <v>0</v>
      </c>
      <c r="K345" s="29">
        <v>0</v>
      </c>
      <c r="L345" s="29">
        <v>0</v>
      </c>
      <c r="M345" s="29">
        <f t="shared" si="112"/>
        <v>0</v>
      </c>
      <c r="N345" s="36">
        <f t="shared" si="113"/>
        <v>0</v>
      </c>
      <c r="O345" s="29">
        <f t="shared" si="116"/>
        <v>0</v>
      </c>
      <c r="P345" s="15">
        <f t="shared" si="117"/>
        <v>0</v>
      </c>
      <c r="Q345" s="24">
        <f t="shared" si="120"/>
        <v>18049.84</v>
      </c>
      <c r="R345" s="24">
        <f t="shared" si="121"/>
        <v>40000</v>
      </c>
      <c r="S345" s="24">
        <f t="shared" si="122"/>
        <v>26520</v>
      </c>
      <c r="T345" s="24">
        <f t="shared" si="123"/>
        <v>-13480</v>
      </c>
      <c r="U345" s="57">
        <f t="shared" si="124"/>
        <v>66.3</v>
      </c>
      <c r="V345" s="23">
        <f t="shared" si="125"/>
        <v>8470.16</v>
      </c>
      <c r="W345" s="58">
        <f t="shared" si="126"/>
        <v>46.92651015189054</v>
      </c>
    </row>
    <row r="346" spans="1:23" s="20" customFormat="1" x14ac:dyDescent="0.2">
      <c r="A346" s="28" t="s">
        <v>125</v>
      </c>
      <c r="B346" s="65" t="s">
        <v>126</v>
      </c>
      <c r="C346" s="23">
        <v>2040</v>
      </c>
      <c r="D346" s="23">
        <v>3780</v>
      </c>
      <c r="E346" s="23">
        <v>3641</v>
      </c>
      <c r="F346" s="23">
        <f t="shared" si="114"/>
        <v>139</v>
      </c>
      <c r="G346" s="14">
        <f t="shared" si="115"/>
        <v>96.322751322751316</v>
      </c>
      <c r="H346" s="23">
        <f t="shared" si="118"/>
        <v>1601</v>
      </c>
      <c r="I346" s="15">
        <f t="shared" si="119"/>
        <v>78.480392156862763</v>
      </c>
      <c r="J346" s="29">
        <v>0</v>
      </c>
      <c r="K346" s="29">
        <v>0</v>
      </c>
      <c r="L346" s="29">
        <v>0</v>
      </c>
      <c r="M346" s="29">
        <f t="shared" si="112"/>
        <v>0</v>
      </c>
      <c r="N346" s="36">
        <f t="shared" si="113"/>
        <v>0</v>
      </c>
      <c r="O346" s="29">
        <f t="shared" si="116"/>
        <v>0</v>
      </c>
      <c r="P346" s="15">
        <f t="shared" si="117"/>
        <v>0</v>
      </c>
      <c r="Q346" s="24">
        <f t="shared" si="120"/>
        <v>2040</v>
      </c>
      <c r="R346" s="24">
        <f t="shared" si="121"/>
        <v>3780</v>
      </c>
      <c r="S346" s="24">
        <f t="shared" si="122"/>
        <v>3641</v>
      </c>
      <c r="T346" s="24">
        <f t="shared" si="123"/>
        <v>-139</v>
      </c>
      <c r="U346" s="57">
        <f t="shared" si="124"/>
        <v>96.322751322751316</v>
      </c>
      <c r="V346" s="23">
        <f t="shared" si="125"/>
        <v>1601</v>
      </c>
      <c r="W346" s="58">
        <f t="shared" si="126"/>
        <v>78.480392156862763</v>
      </c>
    </row>
    <row r="347" spans="1:23" s="20" customFormat="1" x14ac:dyDescent="0.2">
      <c r="A347" s="28" t="s">
        <v>186</v>
      </c>
      <c r="B347" s="65" t="s">
        <v>256</v>
      </c>
      <c r="C347" s="23">
        <v>0</v>
      </c>
      <c r="D347" s="23">
        <v>0</v>
      </c>
      <c r="E347" s="23">
        <v>0</v>
      </c>
      <c r="F347" s="23">
        <f t="shared" si="114"/>
        <v>0</v>
      </c>
      <c r="G347" s="14">
        <f t="shared" si="115"/>
        <v>0</v>
      </c>
      <c r="H347" s="23">
        <f t="shared" si="118"/>
        <v>0</v>
      </c>
      <c r="I347" s="15">
        <f t="shared" si="119"/>
        <v>0</v>
      </c>
      <c r="J347" s="23">
        <v>0</v>
      </c>
      <c r="K347" s="23">
        <v>17000</v>
      </c>
      <c r="L347" s="23">
        <v>16610</v>
      </c>
      <c r="M347" s="23">
        <f t="shared" si="112"/>
        <v>390</v>
      </c>
      <c r="N347" s="14">
        <f t="shared" si="113"/>
        <v>97.705882352941174</v>
      </c>
      <c r="O347" s="23">
        <f t="shared" si="116"/>
        <v>16610</v>
      </c>
      <c r="P347" s="15">
        <f t="shared" si="117"/>
        <v>0</v>
      </c>
      <c r="Q347" s="24">
        <f t="shared" si="120"/>
        <v>0</v>
      </c>
      <c r="R347" s="24">
        <f t="shared" si="121"/>
        <v>17000</v>
      </c>
      <c r="S347" s="24">
        <f t="shared" si="122"/>
        <v>16610</v>
      </c>
      <c r="T347" s="24">
        <f t="shared" si="123"/>
        <v>-390</v>
      </c>
      <c r="U347" s="57">
        <f t="shared" si="124"/>
        <v>97.705882352941174</v>
      </c>
      <c r="V347" s="23">
        <f t="shared" si="125"/>
        <v>16610</v>
      </c>
      <c r="W347" s="58">
        <f t="shared" si="126"/>
        <v>0</v>
      </c>
    </row>
    <row r="348" spans="1:23" s="20" customFormat="1" x14ac:dyDescent="0.2">
      <c r="A348" s="28" t="s">
        <v>257</v>
      </c>
      <c r="B348" s="65" t="s">
        <v>258</v>
      </c>
      <c r="C348" s="23">
        <v>0</v>
      </c>
      <c r="D348" s="23">
        <v>0</v>
      </c>
      <c r="E348" s="23">
        <v>0</v>
      </c>
      <c r="F348" s="23">
        <f t="shared" si="114"/>
        <v>0</v>
      </c>
      <c r="G348" s="14">
        <f t="shared" si="115"/>
        <v>0</v>
      </c>
      <c r="H348" s="23">
        <f t="shared" si="118"/>
        <v>0</v>
      </c>
      <c r="I348" s="15">
        <f t="shared" si="119"/>
        <v>0</v>
      </c>
      <c r="J348" s="23">
        <v>0</v>
      </c>
      <c r="K348" s="23">
        <v>17000</v>
      </c>
      <c r="L348" s="23">
        <v>16610</v>
      </c>
      <c r="M348" s="23">
        <f t="shared" si="112"/>
        <v>390</v>
      </c>
      <c r="N348" s="14">
        <f t="shared" si="113"/>
        <v>97.705882352941174</v>
      </c>
      <c r="O348" s="23">
        <f t="shared" si="116"/>
        <v>16610</v>
      </c>
      <c r="P348" s="15">
        <f t="shared" si="117"/>
        <v>0</v>
      </c>
      <c r="Q348" s="24">
        <f t="shared" si="120"/>
        <v>0</v>
      </c>
      <c r="R348" s="24">
        <f t="shared" si="121"/>
        <v>17000</v>
      </c>
      <c r="S348" s="24">
        <f t="shared" si="122"/>
        <v>16610</v>
      </c>
      <c r="T348" s="24">
        <f t="shared" si="123"/>
        <v>-390</v>
      </c>
      <c r="U348" s="57">
        <f t="shared" si="124"/>
        <v>97.705882352941174</v>
      </c>
      <c r="V348" s="23">
        <f t="shared" si="125"/>
        <v>16610</v>
      </c>
      <c r="W348" s="58">
        <f t="shared" si="126"/>
        <v>0</v>
      </c>
    </row>
    <row r="349" spans="1:23" s="20" customFormat="1" ht="25.5" x14ac:dyDescent="0.2">
      <c r="A349" s="28" t="s">
        <v>259</v>
      </c>
      <c r="B349" s="65" t="s">
        <v>260</v>
      </c>
      <c r="C349" s="23">
        <v>0</v>
      </c>
      <c r="D349" s="23">
        <v>0</v>
      </c>
      <c r="E349" s="23">
        <v>0</v>
      </c>
      <c r="F349" s="23">
        <f t="shared" si="114"/>
        <v>0</v>
      </c>
      <c r="G349" s="14">
        <f t="shared" si="115"/>
        <v>0</v>
      </c>
      <c r="H349" s="23">
        <f t="shared" si="118"/>
        <v>0</v>
      </c>
      <c r="I349" s="15">
        <f t="shared" si="119"/>
        <v>0</v>
      </c>
      <c r="J349" s="23">
        <v>0</v>
      </c>
      <c r="K349" s="23">
        <v>17000</v>
      </c>
      <c r="L349" s="23">
        <v>16610</v>
      </c>
      <c r="M349" s="23">
        <f t="shared" si="112"/>
        <v>390</v>
      </c>
      <c r="N349" s="14">
        <f t="shared" si="113"/>
        <v>97.705882352941174</v>
      </c>
      <c r="O349" s="23">
        <f t="shared" si="116"/>
        <v>16610</v>
      </c>
      <c r="P349" s="15">
        <f t="shared" si="117"/>
        <v>0</v>
      </c>
      <c r="Q349" s="24">
        <f t="shared" si="120"/>
        <v>0</v>
      </c>
      <c r="R349" s="24">
        <f t="shared" si="121"/>
        <v>17000</v>
      </c>
      <c r="S349" s="24">
        <f t="shared" si="122"/>
        <v>16610</v>
      </c>
      <c r="T349" s="24">
        <f t="shared" si="123"/>
        <v>-390</v>
      </c>
      <c r="U349" s="57">
        <f t="shared" si="124"/>
        <v>97.705882352941174</v>
      </c>
      <c r="V349" s="23">
        <f t="shared" si="125"/>
        <v>16610</v>
      </c>
      <c r="W349" s="58">
        <f t="shared" si="126"/>
        <v>0</v>
      </c>
    </row>
    <row r="350" spans="1:23" s="20" customFormat="1" x14ac:dyDescent="0.2">
      <c r="A350" s="34" t="s">
        <v>173</v>
      </c>
      <c r="B350" s="71" t="s">
        <v>174</v>
      </c>
      <c r="C350" s="35">
        <v>14480</v>
      </c>
      <c r="D350" s="35">
        <v>175790</v>
      </c>
      <c r="E350" s="35">
        <v>165290</v>
      </c>
      <c r="F350" s="35">
        <f t="shared" si="114"/>
        <v>10500</v>
      </c>
      <c r="G350" s="42">
        <f t="shared" si="115"/>
        <v>94.026963991125783</v>
      </c>
      <c r="H350" s="35">
        <f t="shared" si="118"/>
        <v>150810</v>
      </c>
      <c r="I350" s="15">
        <f t="shared" si="119"/>
        <v>1041.5055248618785</v>
      </c>
      <c r="J350" s="35">
        <v>0</v>
      </c>
      <c r="K350" s="35">
        <v>0</v>
      </c>
      <c r="L350" s="35">
        <v>0</v>
      </c>
      <c r="M350" s="35">
        <f t="shared" si="112"/>
        <v>0</v>
      </c>
      <c r="N350" s="35">
        <f t="shared" si="113"/>
        <v>0</v>
      </c>
      <c r="O350" s="35">
        <f t="shared" si="116"/>
        <v>0</v>
      </c>
      <c r="P350" s="15">
        <f t="shared" si="117"/>
        <v>0</v>
      </c>
      <c r="Q350" s="24">
        <f t="shared" si="120"/>
        <v>14480</v>
      </c>
      <c r="R350" s="24">
        <f t="shared" si="121"/>
        <v>175790</v>
      </c>
      <c r="S350" s="24">
        <f t="shared" si="122"/>
        <v>165290</v>
      </c>
      <c r="T350" s="24">
        <f t="shared" si="123"/>
        <v>-10500</v>
      </c>
      <c r="U350" s="57">
        <f t="shared" si="124"/>
        <v>94.026963991125783</v>
      </c>
      <c r="V350" s="23">
        <f t="shared" si="125"/>
        <v>150810</v>
      </c>
      <c r="W350" s="58">
        <f t="shared" si="126"/>
        <v>1041.5055248618785</v>
      </c>
    </row>
    <row r="351" spans="1:23" s="20" customFormat="1" x14ac:dyDescent="0.2">
      <c r="A351" s="28" t="s">
        <v>109</v>
      </c>
      <c r="B351" s="65" t="s">
        <v>110</v>
      </c>
      <c r="C351" s="23">
        <v>14480</v>
      </c>
      <c r="D351" s="23">
        <v>175790</v>
      </c>
      <c r="E351" s="23">
        <v>165290</v>
      </c>
      <c r="F351" s="23">
        <f t="shared" si="114"/>
        <v>10500</v>
      </c>
      <c r="G351" s="14">
        <f t="shared" si="115"/>
        <v>94.026963991125783</v>
      </c>
      <c r="H351" s="23">
        <f t="shared" si="118"/>
        <v>150810</v>
      </c>
      <c r="I351" s="15">
        <f t="shared" si="119"/>
        <v>1041.5055248618785</v>
      </c>
      <c r="J351" s="23">
        <v>0</v>
      </c>
      <c r="K351" s="23">
        <v>0</v>
      </c>
      <c r="L351" s="23">
        <v>0</v>
      </c>
      <c r="M351" s="23">
        <f t="shared" si="112"/>
        <v>0</v>
      </c>
      <c r="N351" s="23">
        <f t="shared" si="113"/>
        <v>0</v>
      </c>
      <c r="O351" s="23">
        <f t="shared" si="116"/>
        <v>0</v>
      </c>
      <c r="P351" s="15">
        <f t="shared" si="117"/>
        <v>0</v>
      </c>
      <c r="Q351" s="24">
        <f t="shared" si="120"/>
        <v>14480</v>
      </c>
      <c r="R351" s="24">
        <f t="shared" si="121"/>
        <v>175790</v>
      </c>
      <c r="S351" s="24">
        <f t="shared" si="122"/>
        <v>165290</v>
      </c>
      <c r="T351" s="24">
        <f t="shared" si="123"/>
        <v>-10500</v>
      </c>
      <c r="U351" s="57">
        <f t="shared" si="124"/>
        <v>94.026963991125783</v>
      </c>
      <c r="V351" s="23">
        <f t="shared" si="125"/>
        <v>150810</v>
      </c>
      <c r="W351" s="58">
        <f t="shared" si="126"/>
        <v>1041.5055248618785</v>
      </c>
    </row>
    <row r="352" spans="1:23" s="20" customFormat="1" x14ac:dyDescent="0.2">
      <c r="A352" s="28" t="s">
        <v>119</v>
      </c>
      <c r="B352" s="65" t="s">
        <v>120</v>
      </c>
      <c r="C352" s="23">
        <v>0</v>
      </c>
      <c r="D352" s="23">
        <v>159500</v>
      </c>
      <c r="E352" s="23">
        <v>149000</v>
      </c>
      <c r="F352" s="23">
        <f t="shared" si="114"/>
        <v>10500</v>
      </c>
      <c r="G352" s="14">
        <f t="shared" si="115"/>
        <v>93.416927899686513</v>
      </c>
      <c r="H352" s="23">
        <f t="shared" si="118"/>
        <v>149000</v>
      </c>
      <c r="I352" s="15">
        <f t="shared" si="119"/>
        <v>0</v>
      </c>
      <c r="J352" s="23">
        <v>0</v>
      </c>
      <c r="K352" s="23">
        <v>0</v>
      </c>
      <c r="L352" s="23">
        <v>0</v>
      </c>
      <c r="M352" s="23">
        <f t="shared" si="112"/>
        <v>0</v>
      </c>
      <c r="N352" s="23">
        <f t="shared" si="113"/>
        <v>0</v>
      </c>
      <c r="O352" s="23">
        <f t="shared" si="116"/>
        <v>0</v>
      </c>
      <c r="P352" s="15">
        <f t="shared" si="117"/>
        <v>0</v>
      </c>
      <c r="Q352" s="24">
        <f t="shared" si="120"/>
        <v>0</v>
      </c>
      <c r="R352" s="24">
        <f t="shared" si="121"/>
        <v>159500</v>
      </c>
      <c r="S352" s="24">
        <f t="shared" si="122"/>
        <v>149000</v>
      </c>
      <c r="T352" s="24">
        <f t="shared" si="123"/>
        <v>-10500</v>
      </c>
      <c r="U352" s="57">
        <f t="shared" si="124"/>
        <v>93.416927899686513</v>
      </c>
      <c r="V352" s="23">
        <f t="shared" si="125"/>
        <v>149000</v>
      </c>
      <c r="W352" s="58">
        <f t="shared" si="126"/>
        <v>0</v>
      </c>
    </row>
    <row r="353" spans="1:23" s="20" customFormat="1" ht="25.5" x14ac:dyDescent="0.2">
      <c r="A353" s="28" t="s">
        <v>121</v>
      </c>
      <c r="B353" s="65" t="s">
        <v>122</v>
      </c>
      <c r="C353" s="23">
        <v>0</v>
      </c>
      <c r="D353" s="23">
        <v>0</v>
      </c>
      <c r="E353" s="23">
        <v>0</v>
      </c>
      <c r="F353" s="23">
        <f t="shared" si="114"/>
        <v>0</v>
      </c>
      <c r="G353" s="23">
        <f t="shared" si="115"/>
        <v>0</v>
      </c>
      <c r="H353" s="23">
        <f t="shared" si="118"/>
        <v>0</v>
      </c>
      <c r="I353" s="15">
        <f t="shared" si="119"/>
        <v>0</v>
      </c>
      <c r="J353" s="23">
        <v>0</v>
      </c>
      <c r="K353" s="23">
        <v>0</v>
      </c>
      <c r="L353" s="23">
        <v>0</v>
      </c>
      <c r="M353" s="23">
        <f t="shared" si="112"/>
        <v>0</v>
      </c>
      <c r="N353" s="23">
        <f t="shared" si="113"/>
        <v>0</v>
      </c>
      <c r="O353" s="23">
        <f t="shared" si="116"/>
        <v>0</v>
      </c>
      <c r="P353" s="15">
        <f t="shared" si="117"/>
        <v>0</v>
      </c>
      <c r="Q353" s="24">
        <f t="shared" si="120"/>
        <v>0</v>
      </c>
      <c r="R353" s="24">
        <f t="shared" si="121"/>
        <v>0</v>
      </c>
      <c r="S353" s="24">
        <f t="shared" si="122"/>
        <v>0</v>
      </c>
      <c r="T353" s="24">
        <f t="shared" si="123"/>
        <v>0</v>
      </c>
      <c r="U353" s="57">
        <f t="shared" si="124"/>
        <v>0</v>
      </c>
      <c r="V353" s="23">
        <f t="shared" si="125"/>
        <v>0</v>
      </c>
      <c r="W353" s="58">
        <f t="shared" si="126"/>
        <v>0</v>
      </c>
    </row>
    <row r="354" spans="1:23" s="20" customFormat="1" ht="38.25" x14ac:dyDescent="0.2">
      <c r="A354" s="28" t="s">
        <v>137</v>
      </c>
      <c r="B354" s="65" t="s">
        <v>138</v>
      </c>
      <c r="C354" s="23">
        <v>0</v>
      </c>
      <c r="D354" s="23">
        <v>159500</v>
      </c>
      <c r="E354" s="23">
        <v>149000</v>
      </c>
      <c r="F354" s="23">
        <f t="shared" si="114"/>
        <v>10500</v>
      </c>
      <c r="G354" s="14">
        <f t="shared" si="115"/>
        <v>93.416927899686513</v>
      </c>
      <c r="H354" s="23">
        <f t="shared" si="118"/>
        <v>149000</v>
      </c>
      <c r="I354" s="15">
        <f t="shared" si="119"/>
        <v>0</v>
      </c>
      <c r="J354" s="23">
        <v>0</v>
      </c>
      <c r="K354" s="23">
        <v>0</v>
      </c>
      <c r="L354" s="23">
        <v>0</v>
      </c>
      <c r="M354" s="23">
        <f t="shared" si="112"/>
        <v>0</v>
      </c>
      <c r="N354" s="23">
        <f t="shared" si="113"/>
        <v>0</v>
      </c>
      <c r="O354" s="23">
        <f t="shared" si="116"/>
        <v>0</v>
      </c>
      <c r="P354" s="15">
        <f t="shared" si="117"/>
        <v>0</v>
      </c>
      <c r="Q354" s="24">
        <f t="shared" si="120"/>
        <v>0</v>
      </c>
      <c r="R354" s="24">
        <f t="shared" si="121"/>
        <v>159500</v>
      </c>
      <c r="S354" s="24">
        <f t="shared" si="122"/>
        <v>149000</v>
      </c>
      <c r="T354" s="24">
        <f t="shared" si="123"/>
        <v>-10500</v>
      </c>
      <c r="U354" s="57">
        <f t="shared" si="124"/>
        <v>93.416927899686513</v>
      </c>
      <c r="V354" s="23">
        <f t="shared" si="125"/>
        <v>149000</v>
      </c>
      <c r="W354" s="58">
        <f t="shared" si="126"/>
        <v>0</v>
      </c>
    </row>
    <row r="355" spans="1:23" s="20" customFormat="1" ht="38.25" x14ac:dyDescent="0.2">
      <c r="A355" s="28" t="s">
        <v>139</v>
      </c>
      <c r="B355" s="65" t="s">
        <v>140</v>
      </c>
      <c r="C355" s="23">
        <v>0</v>
      </c>
      <c r="D355" s="23">
        <v>159500</v>
      </c>
      <c r="E355" s="23">
        <v>149000</v>
      </c>
      <c r="F355" s="23">
        <f t="shared" si="114"/>
        <v>10500</v>
      </c>
      <c r="G355" s="14">
        <f t="shared" si="115"/>
        <v>93.416927899686513</v>
      </c>
      <c r="H355" s="23">
        <f t="shared" si="118"/>
        <v>149000</v>
      </c>
      <c r="I355" s="15">
        <f t="shared" si="119"/>
        <v>0</v>
      </c>
      <c r="J355" s="23">
        <v>0</v>
      </c>
      <c r="K355" s="23">
        <v>0</v>
      </c>
      <c r="L355" s="23">
        <v>0</v>
      </c>
      <c r="M355" s="23">
        <f t="shared" si="112"/>
        <v>0</v>
      </c>
      <c r="N355" s="23">
        <f t="shared" si="113"/>
        <v>0</v>
      </c>
      <c r="O355" s="23">
        <f t="shared" si="116"/>
        <v>0</v>
      </c>
      <c r="P355" s="15">
        <f t="shared" si="117"/>
        <v>0</v>
      </c>
      <c r="Q355" s="24">
        <f t="shared" si="120"/>
        <v>0</v>
      </c>
      <c r="R355" s="24">
        <f t="shared" si="121"/>
        <v>159500</v>
      </c>
      <c r="S355" s="24">
        <f t="shared" si="122"/>
        <v>149000</v>
      </c>
      <c r="T355" s="24">
        <f t="shared" si="123"/>
        <v>-10500</v>
      </c>
      <c r="U355" s="57">
        <f t="shared" si="124"/>
        <v>93.416927899686513</v>
      </c>
      <c r="V355" s="23">
        <f t="shared" si="125"/>
        <v>149000</v>
      </c>
      <c r="W355" s="58">
        <f t="shared" si="126"/>
        <v>0</v>
      </c>
    </row>
    <row r="356" spans="1:23" s="20" customFormat="1" x14ac:dyDescent="0.2">
      <c r="A356" s="28" t="s">
        <v>155</v>
      </c>
      <c r="B356" s="65" t="s">
        <v>156</v>
      </c>
      <c r="C356" s="23">
        <v>14480</v>
      </c>
      <c r="D356" s="23">
        <v>16290</v>
      </c>
      <c r="E356" s="23">
        <v>16290</v>
      </c>
      <c r="F356" s="23">
        <f t="shared" si="114"/>
        <v>0</v>
      </c>
      <c r="G356" s="14">
        <f t="shared" si="115"/>
        <v>100</v>
      </c>
      <c r="H356" s="23">
        <f t="shared" si="118"/>
        <v>1810</v>
      </c>
      <c r="I356" s="15">
        <f t="shared" si="119"/>
        <v>12.5</v>
      </c>
      <c r="J356" s="23">
        <v>0</v>
      </c>
      <c r="K356" s="23">
        <v>0</v>
      </c>
      <c r="L356" s="23">
        <v>0</v>
      </c>
      <c r="M356" s="23">
        <f t="shared" si="112"/>
        <v>0</v>
      </c>
      <c r="N356" s="23">
        <f t="shared" si="113"/>
        <v>0</v>
      </c>
      <c r="O356" s="23">
        <f t="shared" si="116"/>
        <v>0</v>
      </c>
      <c r="P356" s="15">
        <f t="shared" si="117"/>
        <v>0</v>
      </c>
      <c r="Q356" s="24">
        <f t="shared" si="120"/>
        <v>14480</v>
      </c>
      <c r="R356" s="24">
        <f t="shared" si="121"/>
        <v>16290</v>
      </c>
      <c r="S356" s="24">
        <f t="shared" si="122"/>
        <v>16290</v>
      </c>
      <c r="T356" s="24">
        <f t="shared" si="123"/>
        <v>0</v>
      </c>
      <c r="U356" s="57">
        <f t="shared" si="124"/>
        <v>100</v>
      </c>
      <c r="V356" s="23">
        <f t="shared" si="125"/>
        <v>1810</v>
      </c>
      <c r="W356" s="58">
        <f t="shared" si="126"/>
        <v>12.5</v>
      </c>
    </row>
    <row r="357" spans="1:23" s="20" customFormat="1" x14ac:dyDescent="0.2">
      <c r="A357" s="28" t="s">
        <v>157</v>
      </c>
      <c r="B357" s="65" t="s">
        <v>158</v>
      </c>
      <c r="C357" s="23">
        <v>14480</v>
      </c>
      <c r="D357" s="23">
        <v>16290</v>
      </c>
      <c r="E357" s="23">
        <v>16290</v>
      </c>
      <c r="F357" s="23">
        <f t="shared" si="114"/>
        <v>0</v>
      </c>
      <c r="G357" s="14">
        <f t="shared" si="115"/>
        <v>100</v>
      </c>
      <c r="H357" s="23">
        <f t="shared" si="118"/>
        <v>1810</v>
      </c>
      <c r="I357" s="15">
        <f t="shared" si="119"/>
        <v>12.5</v>
      </c>
      <c r="J357" s="23">
        <v>0</v>
      </c>
      <c r="K357" s="23">
        <v>0</v>
      </c>
      <c r="L357" s="23">
        <v>0</v>
      </c>
      <c r="M357" s="23">
        <f t="shared" si="112"/>
        <v>0</v>
      </c>
      <c r="N357" s="23">
        <f t="shared" si="113"/>
        <v>0</v>
      </c>
      <c r="O357" s="23">
        <f t="shared" si="116"/>
        <v>0</v>
      </c>
      <c r="P357" s="15">
        <f t="shared" si="117"/>
        <v>0</v>
      </c>
      <c r="Q357" s="24">
        <f t="shared" si="120"/>
        <v>14480</v>
      </c>
      <c r="R357" s="24">
        <f t="shared" si="121"/>
        <v>16290</v>
      </c>
      <c r="S357" s="24">
        <f t="shared" si="122"/>
        <v>16290</v>
      </c>
      <c r="T357" s="24">
        <f t="shared" si="123"/>
        <v>0</v>
      </c>
      <c r="U357" s="57">
        <f t="shared" si="124"/>
        <v>100</v>
      </c>
      <c r="V357" s="23">
        <f t="shared" si="125"/>
        <v>1810</v>
      </c>
      <c r="W357" s="58">
        <f t="shared" si="126"/>
        <v>12.5</v>
      </c>
    </row>
    <row r="358" spans="1:23" s="20" customFormat="1" x14ac:dyDescent="0.2">
      <c r="A358" s="30" t="s">
        <v>109</v>
      </c>
      <c r="B358" s="69" t="s">
        <v>175</v>
      </c>
      <c r="C358" s="32">
        <v>12811658.15</v>
      </c>
      <c r="D358" s="32">
        <v>11214799</v>
      </c>
      <c r="E358" s="32">
        <v>11185335.07</v>
      </c>
      <c r="F358" s="32">
        <f t="shared" si="114"/>
        <v>29463.929999999702</v>
      </c>
      <c r="G358" s="33">
        <f t="shared" si="115"/>
        <v>99.737276343517166</v>
      </c>
      <c r="H358" s="32">
        <f t="shared" si="118"/>
        <v>-1626323.08</v>
      </c>
      <c r="I358" s="18">
        <f t="shared" si="119"/>
        <v>-12.694087376972348</v>
      </c>
      <c r="J358" s="32">
        <v>3237380.32</v>
      </c>
      <c r="K358" s="32">
        <v>175863.26</v>
      </c>
      <c r="L358" s="32">
        <v>175863.26</v>
      </c>
      <c r="M358" s="32">
        <f t="shared" si="112"/>
        <v>0</v>
      </c>
      <c r="N358" s="33">
        <f t="shared" si="113"/>
        <v>100</v>
      </c>
      <c r="O358" s="35">
        <f>L358-J358</f>
        <v>-3061517.0599999996</v>
      </c>
      <c r="P358" s="15">
        <f>IF(J358=0,0,L358/J358*100-100)</f>
        <v>-94.567729379413777</v>
      </c>
      <c r="Q358" s="24">
        <f t="shared" si="120"/>
        <v>16049038.470000001</v>
      </c>
      <c r="R358" s="24">
        <f t="shared" si="121"/>
        <v>11390662.26</v>
      </c>
      <c r="S358" s="24">
        <f t="shared" si="122"/>
        <v>11361198.33</v>
      </c>
      <c r="T358" s="24">
        <f t="shared" si="123"/>
        <v>-29463.929999999702</v>
      </c>
      <c r="U358" s="57">
        <f t="shared" si="124"/>
        <v>99.741332599216221</v>
      </c>
      <c r="V358" s="23">
        <f t="shared" si="125"/>
        <v>-4687840.1400000006</v>
      </c>
      <c r="W358" s="58">
        <f t="shared" si="126"/>
        <v>-29.209476622308827</v>
      </c>
    </row>
    <row r="359" spans="1:23" s="20" customFormat="1" x14ac:dyDescent="0.2">
      <c r="A359" s="26" t="s">
        <v>109</v>
      </c>
      <c r="B359" s="70" t="s">
        <v>110</v>
      </c>
      <c r="C359" s="17">
        <v>12811658.15</v>
      </c>
      <c r="D359" s="17">
        <v>11214799</v>
      </c>
      <c r="E359" s="17">
        <v>11185335.07</v>
      </c>
      <c r="F359" s="17">
        <f t="shared" si="114"/>
        <v>29463.929999999702</v>
      </c>
      <c r="G359" s="19">
        <f t="shared" si="115"/>
        <v>99.737276343517166</v>
      </c>
      <c r="H359" s="17">
        <f t="shared" si="118"/>
        <v>-1626323.08</v>
      </c>
      <c r="I359" s="18">
        <f t="shared" si="119"/>
        <v>-12.694087376972348</v>
      </c>
      <c r="J359" s="17">
        <v>762.5</v>
      </c>
      <c r="K359" s="17">
        <v>51723.26</v>
      </c>
      <c r="L359" s="17">
        <v>51723.26</v>
      </c>
      <c r="M359" s="17">
        <f t="shared" si="112"/>
        <v>0</v>
      </c>
      <c r="N359" s="19">
        <f t="shared" si="113"/>
        <v>100</v>
      </c>
      <c r="O359" s="23">
        <f>L359-J359</f>
        <v>50960.76</v>
      </c>
      <c r="P359" s="15">
        <f>IF(J359=0,0,L359/J359*100-100)</f>
        <v>6683.3783606557372</v>
      </c>
      <c r="Q359" s="24">
        <f t="shared" si="120"/>
        <v>12812420.65</v>
      </c>
      <c r="R359" s="24">
        <f t="shared" si="121"/>
        <v>11266522.26</v>
      </c>
      <c r="S359" s="24">
        <f t="shared" si="122"/>
        <v>11237058.33</v>
      </c>
      <c r="T359" s="24">
        <f t="shared" si="123"/>
        <v>-29463.929999999702</v>
      </c>
      <c r="U359" s="57">
        <f t="shared" si="124"/>
        <v>99.738482476490489</v>
      </c>
      <c r="V359" s="23">
        <f t="shared" si="125"/>
        <v>-1575362.3200000003</v>
      </c>
      <c r="W359" s="58">
        <f t="shared" si="126"/>
        <v>-12.295586938913061</v>
      </c>
    </row>
    <row r="360" spans="1:23" s="20" customFormat="1" ht="25.5" x14ac:dyDescent="0.2">
      <c r="A360" s="26" t="s">
        <v>111</v>
      </c>
      <c r="B360" s="70" t="s">
        <v>112</v>
      </c>
      <c r="C360" s="17">
        <v>0</v>
      </c>
      <c r="D360" s="17">
        <v>0</v>
      </c>
      <c r="E360" s="17">
        <v>0</v>
      </c>
      <c r="F360" s="17">
        <f t="shared" si="114"/>
        <v>0</v>
      </c>
      <c r="G360" s="17">
        <f t="shared" si="115"/>
        <v>0</v>
      </c>
      <c r="H360" s="17">
        <f t="shared" si="118"/>
        <v>0</v>
      </c>
      <c r="I360" s="18">
        <f t="shared" si="119"/>
        <v>0</v>
      </c>
      <c r="J360" s="17">
        <v>0</v>
      </c>
      <c r="K360" s="17">
        <v>0</v>
      </c>
      <c r="L360" s="17">
        <v>0</v>
      </c>
      <c r="M360" s="17">
        <f t="shared" si="112"/>
        <v>0</v>
      </c>
      <c r="N360" s="19">
        <f t="shared" si="113"/>
        <v>0</v>
      </c>
      <c r="O360" s="23">
        <f>L360-J360</f>
        <v>0</v>
      </c>
      <c r="P360" s="15">
        <f>IF(J360=0,0,L360/J360*100-100)</f>
        <v>0</v>
      </c>
      <c r="Q360" s="24">
        <f t="shared" si="120"/>
        <v>0</v>
      </c>
      <c r="R360" s="24">
        <f t="shared" si="121"/>
        <v>0</v>
      </c>
      <c r="S360" s="24">
        <f t="shared" si="122"/>
        <v>0</v>
      </c>
      <c r="T360" s="24">
        <f t="shared" si="123"/>
        <v>0</v>
      </c>
      <c r="U360" s="57">
        <f t="shared" si="124"/>
        <v>0</v>
      </c>
      <c r="V360" s="23">
        <f t="shared" si="125"/>
        <v>0</v>
      </c>
      <c r="W360" s="58">
        <f t="shared" si="126"/>
        <v>0</v>
      </c>
    </row>
    <row r="361" spans="1:23" s="20" customFormat="1" x14ac:dyDescent="0.2">
      <c r="A361" s="26" t="s">
        <v>113</v>
      </c>
      <c r="B361" s="70" t="s">
        <v>114</v>
      </c>
      <c r="C361" s="17">
        <v>0</v>
      </c>
      <c r="D361" s="17">
        <v>0</v>
      </c>
      <c r="E361" s="17">
        <v>0</v>
      </c>
      <c r="F361" s="17">
        <f t="shared" si="114"/>
        <v>0</v>
      </c>
      <c r="G361" s="17">
        <f t="shared" si="115"/>
        <v>0</v>
      </c>
      <c r="H361" s="17">
        <f t="shared" si="118"/>
        <v>0</v>
      </c>
      <c r="I361" s="18">
        <f t="shared" si="119"/>
        <v>0</v>
      </c>
      <c r="J361" s="17">
        <v>0</v>
      </c>
      <c r="K361" s="17">
        <v>0</v>
      </c>
      <c r="L361" s="17">
        <v>0</v>
      </c>
      <c r="M361" s="17">
        <f t="shared" si="112"/>
        <v>0</v>
      </c>
      <c r="N361" s="19">
        <f t="shared" si="113"/>
        <v>0</v>
      </c>
      <c r="O361" s="23">
        <f t="shared" ref="O361:O424" si="127">L361-J361</f>
        <v>0</v>
      </c>
      <c r="P361" s="15">
        <f t="shared" ref="P361:P424" si="128">IF(J361=0,0,L361/J361*100-100)</f>
        <v>0</v>
      </c>
      <c r="Q361" s="24">
        <f t="shared" si="120"/>
        <v>0</v>
      </c>
      <c r="R361" s="24">
        <f t="shared" si="121"/>
        <v>0</v>
      </c>
      <c r="S361" s="24">
        <f t="shared" si="122"/>
        <v>0</v>
      </c>
      <c r="T361" s="24">
        <f t="shared" si="123"/>
        <v>0</v>
      </c>
      <c r="U361" s="57">
        <f t="shared" si="124"/>
        <v>0</v>
      </c>
      <c r="V361" s="23">
        <f t="shared" si="125"/>
        <v>0</v>
      </c>
      <c r="W361" s="58">
        <f t="shared" si="126"/>
        <v>0</v>
      </c>
    </row>
    <row r="362" spans="1:23" s="20" customFormat="1" x14ac:dyDescent="0.2">
      <c r="A362" s="26" t="s">
        <v>115</v>
      </c>
      <c r="B362" s="70" t="s">
        <v>116</v>
      </c>
      <c r="C362" s="17">
        <v>0</v>
      </c>
      <c r="D362" s="17">
        <v>0</v>
      </c>
      <c r="E362" s="17">
        <v>0</v>
      </c>
      <c r="F362" s="17">
        <f t="shared" si="114"/>
        <v>0</v>
      </c>
      <c r="G362" s="17">
        <f t="shared" si="115"/>
        <v>0</v>
      </c>
      <c r="H362" s="17">
        <f t="shared" si="118"/>
        <v>0</v>
      </c>
      <c r="I362" s="18">
        <f t="shared" si="119"/>
        <v>0</v>
      </c>
      <c r="J362" s="17">
        <v>0</v>
      </c>
      <c r="K362" s="17">
        <v>0</v>
      </c>
      <c r="L362" s="17">
        <v>0</v>
      </c>
      <c r="M362" s="17">
        <f t="shared" si="112"/>
        <v>0</v>
      </c>
      <c r="N362" s="19">
        <f t="shared" si="113"/>
        <v>0</v>
      </c>
      <c r="O362" s="23">
        <f t="shared" si="127"/>
        <v>0</v>
      </c>
      <c r="P362" s="15">
        <f t="shared" si="128"/>
        <v>0</v>
      </c>
      <c r="Q362" s="24">
        <f t="shared" si="120"/>
        <v>0</v>
      </c>
      <c r="R362" s="24">
        <f t="shared" si="121"/>
        <v>0</v>
      </c>
      <c r="S362" s="24">
        <f t="shared" si="122"/>
        <v>0</v>
      </c>
      <c r="T362" s="24">
        <f t="shared" si="123"/>
        <v>0</v>
      </c>
      <c r="U362" s="57">
        <f t="shared" si="124"/>
        <v>0</v>
      </c>
      <c r="V362" s="23">
        <f t="shared" si="125"/>
        <v>0</v>
      </c>
      <c r="W362" s="58">
        <f t="shared" si="126"/>
        <v>0</v>
      </c>
    </row>
    <row r="363" spans="1:23" s="20" customFormat="1" x14ac:dyDescent="0.2">
      <c r="A363" s="26" t="s">
        <v>117</v>
      </c>
      <c r="B363" s="70" t="s">
        <v>118</v>
      </c>
      <c r="C363" s="17">
        <v>0</v>
      </c>
      <c r="D363" s="17">
        <v>0</v>
      </c>
      <c r="E363" s="17">
        <v>0</v>
      </c>
      <c r="F363" s="17">
        <f t="shared" si="114"/>
        <v>0</v>
      </c>
      <c r="G363" s="17">
        <f t="shared" si="115"/>
        <v>0</v>
      </c>
      <c r="H363" s="17">
        <f t="shared" si="118"/>
        <v>0</v>
      </c>
      <c r="I363" s="18">
        <f t="shared" si="119"/>
        <v>0</v>
      </c>
      <c r="J363" s="17">
        <v>0</v>
      </c>
      <c r="K363" s="17">
        <v>0</v>
      </c>
      <c r="L363" s="17">
        <v>0</v>
      </c>
      <c r="M363" s="17">
        <f t="shared" si="112"/>
        <v>0</v>
      </c>
      <c r="N363" s="19">
        <f t="shared" si="113"/>
        <v>0</v>
      </c>
      <c r="O363" s="23">
        <f t="shared" si="127"/>
        <v>0</v>
      </c>
      <c r="P363" s="15">
        <f t="shared" si="128"/>
        <v>0</v>
      </c>
      <c r="Q363" s="24">
        <f t="shared" si="120"/>
        <v>0</v>
      </c>
      <c r="R363" s="24">
        <f t="shared" si="121"/>
        <v>0</v>
      </c>
      <c r="S363" s="24">
        <f t="shared" si="122"/>
        <v>0</v>
      </c>
      <c r="T363" s="24">
        <f t="shared" si="123"/>
        <v>0</v>
      </c>
      <c r="U363" s="57">
        <f t="shared" si="124"/>
        <v>0</v>
      </c>
      <c r="V363" s="23">
        <f t="shared" si="125"/>
        <v>0</v>
      </c>
      <c r="W363" s="58">
        <f t="shared" si="126"/>
        <v>0</v>
      </c>
    </row>
    <row r="364" spans="1:23" s="20" customFormat="1" x14ac:dyDescent="0.2">
      <c r="A364" s="26" t="s">
        <v>119</v>
      </c>
      <c r="B364" s="70" t="s">
        <v>120</v>
      </c>
      <c r="C364" s="17">
        <v>12811658.15</v>
      </c>
      <c r="D364" s="17">
        <v>6212090.2599999998</v>
      </c>
      <c r="E364" s="17">
        <v>6212090.2599999998</v>
      </c>
      <c r="F364" s="17">
        <f t="shared" si="114"/>
        <v>0</v>
      </c>
      <c r="G364" s="19">
        <f t="shared" si="115"/>
        <v>100</v>
      </c>
      <c r="H364" s="17">
        <f t="shared" si="118"/>
        <v>-6599567.8900000006</v>
      </c>
      <c r="I364" s="18">
        <f t="shared" si="119"/>
        <v>-51.512207184516548</v>
      </c>
      <c r="J364" s="17">
        <v>762.5</v>
      </c>
      <c r="K364" s="17">
        <v>51723.26</v>
      </c>
      <c r="L364" s="17">
        <v>51723.26</v>
      </c>
      <c r="M364" s="17">
        <f t="shared" si="112"/>
        <v>0</v>
      </c>
      <c r="N364" s="19">
        <f t="shared" si="113"/>
        <v>100</v>
      </c>
      <c r="O364" s="23">
        <f t="shared" si="127"/>
        <v>50960.76</v>
      </c>
      <c r="P364" s="15">
        <f t="shared" si="128"/>
        <v>6683.3783606557372</v>
      </c>
      <c r="Q364" s="24">
        <f t="shared" si="120"/>
        <v>12812420.65</v>
      </c>
      <c r="R364" s="24">
        <f t="shared" si="121"/>
        <v>6263813.5199999996</v>
      </c>
      <c r="S364" s="24">
        <f t="shared" si="122"/>
        <v>6263813.5199999996</v>
      </c>
      <c r="T364" s="24">
        <f t="shared" si="123"/>
        <v>0</v>
      </c>
      <c r="U364" s="57">
        <f t="shared" si="124"/>
        <v>100</v>
      </c>
      <c r="V364" s="23">
        <f t="shared" si="125"/>
        <v>-6548607.1300000008</v>
      </c>
      <c r="W364" s="58">
        <f t="shared" si="126"/>
        <v>-51.111396580629751</v>
      </c>
    </row>
    <row r="365" spans="1:23" s="20" customFormat="1" ht="25.5" x14ac:dyDescent="0.2">
      <c r="A365" s="26" t="s">
        <v>121</v>
      </c>
      <c r="B365" s="70" t="s">
        <v>122</v>
      </c>
      <c r="C365" s="17">
        <v>0</v>
      </c>
      <c r="D365" s="17">
        <v>0</v>
      </c>
      <c r="E365" s="17">
        <v>0</v>
      </c>
      <c r="F365" s="17">
        <f t="shared" si="114"/>
        <v>0</v>
      </c>
      <c r="G365" s="17">
        <f t="shared" si="115"/>
        <v>0</v>
      </c>
      <c r="H365" s="17">
        <f t="shared" si="118"/>
        <v>0</v>
      </c>
      <c r="I365" s="18">
        <f t="shared" si="119"/>
        <v>0</v>
      </c>
      <c r="J365" s="17">
        <v>0</v>
      </c>
      <c r="K365" s="17">
        <v>0</v>
      </c>
      <c r="L365" s="17">
        <v>0</v>
      </c>
      <c r="M365" s="17">
        <f t="shared" si="112"/>
        <v>0</v>
      </c>
      <c r="N365" s="19">
        <f t="shared" si="113"/>
        <v>0</v>
      </c>
      <c r="O365" s="23">
        <f t="shared" si="127"/>
        <v>0</v>
      </c>
      <c r="P365" s="15">
        <f t="shared" si="128"/>
        <v>0</v>
      </c>
      <c r="Q365" s="24">
        <f t="shared" si="120"/>
        <v>0</v>
      </c>
      <c r="R365" s="24">
        <f t="shared" si="121"/>
        <v>0</v>
      </c>
      <c r="S365" s="24">
        <f t="shared" si="122"/>
        <v>0</v>
      </c>
      <c r="T365" s="24">
        <f t="shared" si="123"/>
        <v>0</v>
      </c>
      <c r="U365" s="57">
        <f t="shared" si="124"/>
        <v>0</v>
      </c>
      <c r="V365" s="23">
        <f t="shared" si="125"/>
        <v>0</v>
      </c>
      <c r="W365" s="58">
        <f t="shared" si="126"/>
        <v>0</v>
      </c>
    </row>
    <row r="366" spans="1:23" s="20" customFormat="1" ht="25.5" x14ac:dyDescent="0.2">
      <c r="A366" s="26" t="s">
        <v>149</v>
      </c>
      <c r="B366" s="70" t="s">
        <v>150</v>
      </c>
      <c r="C366" s="17">
        <v>0</v>
      </c>
      <c r="D366" s="17">
        <v>0</v>
      </c>
      <c r="E366" s="17">
        <v>0</v>
      </c>
      <c r="F366" s="17">
        <f t="shared" si="114"/>
        <v>0</v>
      </c>
      <c r="G366" s="17">
        <f t="shared" si="115"/>
        <v>0</v>
      </c>
      <c r="H366" s="17">
        <f t="shared" si="118"/>
        <v>0</v>
      </c>
      <c r="I366" s="18">
        <f t="shared" si="119"/>
        <v>0</v>
      </c>
      <c r="J366" s="17">
        <v>0</v>
      </c>
      <c r="K366" s="17">
        <v>0</v>
      </c>
      <c r="L366" s="17">
        <v>0</v>
      </c>
      <c r="M366" s="17">
        <f t="shared" si="112"/>
        <v>0</v>
      </c>
      <c r="N366" s="19">
        <f t="shared" si="113"/>
        <v>0</v>
      </c>
      <c r="O366" s="23">
        <f t="shared" si="127"/>
        <v>0</v>
      </c>
      <c r="P366" s="15">
        <f t="shared" si="128"/>
        <v>0</v>
      </c>
      <c r="Q366" s="24">
        <f t="shared" si="120"/>
        <v>0</v>
      </c>
      <c r="R366" s="24">
        <f t="shared" si="121"/>
        <v>0</v>
      </c>
      <c r="S366" s="24">
        <f t="shared" si="122"/>
        <v>0</v>
      </c>
      <c r="T366" s="24">
        <f t="shared" si="123"/>
        <v>0</v>
      </c>
      <c r="U366" s="57">
        <f t="shared" si="124"/>
        <v>0</v>
      </c>
      <c r="V366" s="23">
        <f t="shared" si="125"/>
        <v>0</v>
      </c>
      <c r="W366" s="58">
        <f t="shared" si="126"/>
        <v>0</v>
      </c>
    </row>
    <row r="367" spans="1:23" s="20" customFormat="1" x14ac:dyDescent="0.2">
      <c r="A367" s="26" t="s">
        <v>151</v>
      </c>
      <c r="B367" s="70" t="s">
        <v>152</v>
      </c>
      <c r="C367" s="17">
        <v>0</v>
      </c>
      <c r="D367" s="17">
        <v>0</v>
      </c>
      <c r="E367" s="17">
        <v>0</v>
      </c>
      <c r="F367" s="17">
        <f t="shared" si="114"/>
        <v>0</v>
      </c>
      <c r="G367" s="17">
        <f t="shared" si="115"/>
        <v>0</v>
      </c>
      <c r="H367" s="17">
        <f t="shared" si="118"/>
        <v>0</v>
      </c>
      <c r="I367" s="18">
        <f t="shared" si="119"/>
        <v>0</v>
      </c>
      <c r="J367" s="17">
        <v>0</v>
      </c>
      <c r="K367" s="17">
        <v>0</v>
      </c>
      <c r="L367" s="17">
        <v>0</v>
      </c>
      <c r="M367" s="17">
        <f t="shared" si="112"/>
        <v>0</v>
      </c>
      <c r="N367" s="19">
        <f t="shared" si="113"/>
        <v>0</v>
      </c>
      <c r="O367" s="23">
        <f t="shared" si="127"/>
        <v>0</v>
      </c>
      <c r="P367" s="15">
        <f t="shared" si="128"/>
        <v>0</v>
      </c>
      <c r="Q367" s="24">
        <f t="shared" si="120"/>
        <v>0</v>
      </c>
      <c r="R367" s="24">
        <f t="shared" si="121"/>
        <v>0</v>
      </c>
      <c r="S367" s="24">
        <f t="shared" si="122"/>
        <v>0</v>
      </c>
      <c r="T367" s="24">
        <f t="shared" si="123"/>
        <v>0</v>
      </c>
      <c r="U367" s="57">
        <f t="shared" si="124"/>
        <v>0</v>
      </c>
      <c r="V367" s="23">
        <f t="shared" si="125"/>
        <v>0</v>
      </c>
      <c r="W367" s="58">
        <f t="shared" si="126"/>
        <v>0</v>
      </c>
    </row>
    <row r="368" spans="1:23" s="20" customFormat="1" x14ac:dyDescent="0.2">
      <c r="A368" s="26" t="s">
        <v>123</v>
      </c>
      <c r="B368" s="70" t="s">
        <v>124</v>
      </c>
      <c r="C368" s="17">
        <v>0</v>
      </c>
      <c r="D368" s="17">
        <v>0</v>
      </c>
      <c r="E368" s="17">
        <v>0</v>
      </c>
      <c r="F368" s="17">
        <f t="shared" si="114"/>
        <v>0</v>
      </c>
      <c r="G368" s="17">
        <f t="shared" si="115"/>
        <v>0</v>
      </c>
      <c r="H368" s="17">
        <f t="shared" si="118"/>
        <v>0</v>
      </c>
      <c r="I368" s="18">
        <f t="shared" si="119"/>
        <v>0</v>
      </c>
      <c r="J368" s="17">
        <v>0</v>
      </c>
      <c r="K368" s="17">
        <v>0</v>
      </c>
      <c r="L368" s="17">
        <v>0</v>
      </c>
      <c r="M368" s="17">
        <f t="shared" si="112"/>
        <v>0</v>
      </c>
      <c r="N368" s="19">
        <f t="shared" si="113"/>
        <v>0</v>
      </c>
      <c r="O368" s="23">
        <f t="shared" si="127"/>
        <v>0</v>
      </c>
      <c r="P368" s="15">
        <f t="shared" si="128"/>
        <v>0</v>
      </c>
      <c r="Q368" s="24">
        <f t="shared" si="120"/>
        <v>0</v>
      </c>
      <c r="R368" s="24">
        <f t="shared" si="121"/>
        <v>0</v>
      </c>
      <c r="S368" s="24">
        <f t="shared" si="122"/>
        <v>0</v>
      </c>
      <c r="T368" s="24">
        <f t="shared" si="123"/>
        <v>0</v>
      </c>
      <c r="U368" s="57">
        <f t="shared" si="124"/>
        <v>0</v>
      </c>
      <c r="V368" s="23">
        <f t="shared" si="125"/>
        <v>0</v>
      </c>
      <c r="W368" s="58">
        <f t="shared" si="126"/>
        <v>0</v>
      </c>
    </row>
    <row r="369" spans="1:23" s="20" customFormat="1" x14ac:dyDescent="0.2">
      <c r="A369" s="26" t="s">
        <v>125</v>
      </c>
      <c r="B369" s="70" t="s">
        <v>126</v>
      </c>
      <c r="C369" s="17">
        <v>0</v>
      </c>
      <c r="D369" s="17">
        <v>0</v>
      </c>
      <c r="E369" s="17">
        <v>0</v>
      </c>
      <c r="F369" s="17">
        <f t="shared" ref="F369:F446" si="129">D369-E369</f>
        <v>0</v>
      </c>
      <c r="G369" s="17">
        <f t="shared" ref="G369:G446" si="130">IF(D369=0,0,E369/D369*100)</f>
        <v>0</v>
      </c>
      <c r="H369" s="17">
        <f t="shared" si="118"/>
        <v>0</v>
      </c>
      <c r="I369" s="18">
        <f t="shared" si="119"/>
        <v>0</v>
      </c>
      <c r="J369" s="17">
        <v>0</v>
      </c>
      <c r="K369" s="17">
        <v>0</v>
      </c>
      <c r="L369" s="17">
        <v>0</v>
      </c>
      <c r="M369" s="17">
        <f t="shared" si="112"/>
        <v>0</v>
      </c>
      <c r="N369" s="19">
        <f t="shared" si="113"/>
        <v>0</v>
      </c>
      <c r="O369" s="23">
        <f t="shared" si="127"/>
        <v>0</v>
      </c>
      <c r="P369" s="15">
        <f t="shared" si="128"/>
        <v>0</v>
      </c>
      <c r="Q369" s="24">
        <f t="shared" si="120"/>
        <v>0</v>
      </c>
      <c r="R369" s="24">
        <f t="shared" si="121"/>
        <v>0</v>
      </c>
      <c r="S369" s="24">
        <f t="shared" si="122"/>
        <v>0</v>
      </c>
      <c r="T369" s="24">
        <f t="shared" si="123"/>
        <v>0</v>
      </c>
      <c r="U369" s="57">
        <f t="shared" si="124"/>
        <v>0</v>
      </c>
      <c r="V369" s="23">
        <f t="shared" si="125"/>
        <v>0</v>
      </c>
      <c r="W369" s="58">
        <f t="shared" si="126"/>
        <v>0</v>
      </c>
    </row>
    <row r="370" spans="1:23" s="20" customFormat="1" ht="25.5" x14ac:dyDescent="0.2">
      <c r="A370" s="26" t="s">
        <v>127</v>
      </c>
      <c r="B370" s="70" t="s">
        <v>128</v>
      </c>
      <c r="C370" s="17">
        <v>0</v>
      </c>
      <c r="D370" s="17">
        <v>0</v>
      </c>
      <c r="E370" s="17">
        <v>0</v>
      </c>
      <c r="F370" s="17">
        <f t="shared" si="129"/>
        <v>0</v>
      </c>
      <c r="G370" s="17">
        <f t="shared" si="130"/>
        <v>0</v>
      </c>
      <c r="H370" s="17">
        <f t="shared" si="118"/>
        <v>0</v>
      </c>
      <c r="I370" s="18">
        <f t="shared" si="119"/>
        <v>0</v>
      </c>
      <c r="J370" s="17">
        <v>0</v>
      </c>
      <c r="K370" s="17">
        <v>0</v>
      </c>
      <c r="L370" s="17">
        <v>0</v>
      </c>
      <c r="M370" s="17">
        <f t="shared" si="112"/>
        <v>0</v>
      </c>
      <c r="N370" s="19">
        <f t="shared" si="113"/>
        <v>0</v>
      </c>
      <c r="O370" s="23">
        <f t="shared" si="127"/>
        <v>0</v>
      </c>
      <c r="P370" s="15">
        <f t="shared" si="128"/>
        <v>0</v>
      </c>
      <c r="Q370" s="24">
        <f t="shared" si="120"/>
        <v>0</v>
      </c>
      <c r="R370" s="24">
        <f t="shared" si="121"/>
        <v>0</v>
      </c>
      <c r="S370" s="24">
        <f t="shared" si="122"/>
        <v>0</v>
      </c>
      <c r="T370" s="24">
        <f t="shared" si="123"/>
        <v>0</v>
      </c>
      <c r="U370" s="57">
        <f t="shared" si="124"/>
        <v>0</v>
      </c>
      <c r="V370" s="23">
        <f t="shared" si="125"/>
        <v>0</v>
      </c>
      <c r="W370" s="58">
        <f t="shared" si="126"/>
        <v>0</v>
      </c>
    </row>
    <row r="371" spans="1:23" s="20" customFormat="1" x14ac:dyDescent="0.2">
      <c r="A371" s="26" t="s">
        <v>129</v>
      </c>
      <c r="B371" s="70" t="s">
        <v>130</v>
      </c>
      <c r="C371" s="17">
        <v>0</v>
      </c>
      <c r="D371" s="17">
        <v>0</v>
      </c>
      <c r="E371" s="17">
        <v>0</v>
      </c>
      <c r="F371" s="17">
        <f t="shared" si="129"/>
        <v>0</v>
      </c>
      <c r="G371" s="17">
        <f t="shared" si="130"/>
        <v>0</v>
      </c>
      <c r="H371" s="17">
        <f t="shared" si="118"/>
        <v>0</v>
      </c>
      <c r="I371" s="18">
        <f t="shared" si="119"/>
        <v>0</v>
      </c>
      <c r="J371" s="17">
        <v>0</v>
      </c>
      <c r="K371" s="17">
        <v>0</v>
      </c>
      <c r="L371" s="17">
        <v>0</v>
      </c>
      <c r="M371" s="17">
        <f t="shared" si="112"/>
        <v>0</v>
      </c>
      <c r="N371" s="19">
        <f t="shared" si="113"/>
        <v>0</v>
      </c>
      <c r="O371" s="23">
        <f t="shared" si="127"/>
        <v>0</v>
      </c>
      <c r="P371" s="15">
        <f t="shared" si="128"/>
        <v>0</v>
      </c>
      <c r="Q371" s="24">
        <f t="shared" si="120"/>
        <v>0</v>
      </c>
      <c r="R371" s="24">
        <f t="shared" si="121"/>
        <v>0</v>
      </c>
      <c r="S371" s="24">
        <f t="shared" si="122"/>
        <v>0</v>
      </c>
      <c r="T371" s="24">
        <f t="shared" si="123"/>
        <v>0</v>
      </c>
      <c r="U371" s="57">
        <f t="shared" si="124"/>
        <v>0</v>
      </c>
      <c r="V371" s="23">
        <f t="shared" si="125"/>
        <v>0</v>
      </c>
      <c r="W371" s="58">
        <f t="shared" si="126"/>
        <v>0</v>
      </c>
    </row>
    <row r="372" spans="1:23" s="1" customFormat="1" ht="25.5" x14ac:dyDescent="0.2">
      <c r="A372" s="26" t="s">
        <v>131</v>
      </c>
      <c r="B372" s="70" t="s">
        <v>132</v>
      </c>
      <c r="C372" s="17">
        <v>0</v>
      </c>
      <c r="D372" s="17">
        <v>0</v>
      </c>
      <c r="E372" s="17">
        <v>0</v>
      </c>
      <c r="F372" s="17">
        <f t="shared" si="129"/>
        <v>0</v>
      </c>
      <c r="G372" s="17">
        <f t="shared" si="130"/>
        <v>0</v>
      </c>
      <c r="H372" s="17">
        <f t="shared" si="118"/>
        <v>0</v>
      </c>
      <c r="I372" s="18">
        <f t="shared" si="119"/>
        <v>0</v>
      </c>
      <c r="J372" s="17">
        <v>0</v>
      </c>
      <c r="K372" s="17">
        <v>0</v>
      </c>
      <c r="L372" s="17">
        <v>0</v>
      </c>
      <c r="M372" s="17">
        <f t="shared" si="112"/>
        <v>0</v>
      </c>
      <c r="N372" s="19">
        <f t="shared" si="113"/>
        <v>0</v>
      </c>
      <c r="O372" s="23">
        <f t="shared" si="127"/>
        <v>0</v>
      </c>
      <c r="P372" s="15">
        <f t="shared" si="128"/>
        <v>0</v>
      </c>
      <c r="Q372" s="24">
        <f t="shared" si="120"/>
        <v>0</v>
      </c>
      <c r="R372" s="59">
        <f t="shared" si="121"/>
        <v>0</v>
      </c>
      <c r="S372" s="59">
        <f t="shared" si="122"/>
        <v>0</v>
      </c>
      <c r="T372" s="59">
        <f t="shared" si="123"/>
        <v>0</v>
      </c>
      <c r="U372" s="60">
        <f t="shared" si="124"/>
        <v>0</v>
      </c>
      <c r="V372" s="17">
        <f t="shared" si="125"/>
        <v>0</v>
      </c>
      <c r="W372" s="61">
        <f t="shared" si="126"/>
        <v>0</v>
      </c>
    </row>
    <row r="373" spans="1:23" s="1" customFormat="1" x14ac:dyDescent="0.2">
      <c r="A373" s="26" t="s">
        <v>133</v>
      </c>
      <c r="B373" s="70" t="s">
        <v>134</v>
      </c>
      <c r="C373" s="17">
        <v>0</v>
      </c>
      <c r="D373" s="17">
        <v>0</v>
      </c>
      <c r="E373" s="17">
        <v>0</v>
      </c>
      <c r="F373" s="17">
        <f t="shared" si="129"/>
        <v>0</v>
      </c>
      <c r="G373" s="17">
        <f t="shared" si="130"/>
        <v>0</v>
      </c>
      <c r="H373" s="17">
        <f t="shared" si="118"/>
        <v>0</v>
      </c>
      <c r="I373" s="18">
        <f t="shared" si="119"/>
        <v>0</v>
      </c>
      <c r="J373" s="17">
        <v>0</v>
      </c>
      <c r="K373" s="17">
        <v>0</v>
      </c>
      <c r="L373" s="17">
        <v>0</v>
      </c>
      <c r="M373" s="17">
        <f t="shared" si="112"/>
        <v>0</v>
      </c>
      <c r="N373" s="19">
        <f t="shared" si="113"/>
        <v>0</v>
      </c>
      <c r="O373" s="23">
        <f t="shared" si="127"/>
        <v>0</v>
      </c>
      <c r="P373" s="15">
        <f t="shared" si="128"/>
        <v>0</v>
      </c>
      <c r="Q373" s="24">
        <f t="shared" si="120"/>
        <v>0</v>
      </c>
      <c r="R373" s="59">
        <f t="shared" si="121"/>
        <v>0</v>
      </c>
      <c r="S373" s="59">
        <f t="shared" si="122"/>
        <v>0</v>
      </c>
      <c r="T373" s="59">
        <f t="shared" si="123"/>
        <v>0</v>
      </c>
      <c r="U373" s="60">
        <f t="shared" si="124"/>
        <v>0</v>
      </c>
      <c r="V373" s="17">
        <f t="shared" si="125"/>
        <v>0</v>
      </c>
      <c r="W373" s="61">
        <f t="shared" si="126"/>
        <v>0</v>
      </c>
    </row>
    <row r="374" spans="1:23" s="1" customFormat="1" x14ac:dyDescent="0.2">
      <c r="A374" s="26" t="s">
        <v>135</v>
      </c>
      <c r="B374" s="70" t="s">
        <v>136</v>
      </c>
      <c r="C374" s="17">
        <v>0</v>
      </c>
      <c r="D374" s="17">
        <v>0</v>
      </c>
      <c r="E374" s="17">
        <v>0</v>
      </c>
      <c r="F374" s="17">
        <f t="shared" si="129"/>
        <v>0</v>
      </c>
      <c r="G374" s="17">
        <f t="shared" si="130"/>
        <v>0</v>
      </c>
      <c r="H374" s="17">
        <f t="shared" si="118"/>
        <v>0</v>
      </c>
      <c r="I374" s="18">
        <f t="shared" si="119"/>
        <v>0</v>
      </c>
      <c r="J374" s="17">
        <v>0</v>
      </c>
      <c r="K374" s="17">
        <v>0</v>
      </c>
      <c r="L374" s="17">
        <v>0</v>
      </c>
      <c r="M374" s="17">
        <f t="shared" si="112"/>
        <v>0</v>
      </c>
      <c r="N374" s="19">
        <f t="shared" si="113"/>
        <v>0</v>
      </c>
      <c r="O374" s="23">
        <f t="shared" si="127"/>
        <v>0</v>
      </c>
      <c r="P374" s="15">
        <f t="shared" si="128"/>
        <v>0</v>
      </c>
      <c r="Q374" s="24">
        <f t="shared" si="120"/>
        <v>0</v>
      </c>
      <c r="R374" s="59">
        <f t="shared" si="121"/>
        <v>0</v>
      </c>
      <c r="S374" s="59">
        <f t="shared" si="122"/>
        <v>0</v>
      </c>
      <c r="T374" s="59">
        <f t="shared" si="123"/>
        <v>0</v>
      </c>
      <c r="U374" s="60">
        <f t="shared" si="124"/>
        <v>0</v>
      </c>
      <c r="V374" s="17">
        <f t="shared" si="125"/>
        <v>0</v>
      </c>
      <c r="W374" s="61">
        <f t="shared" si="126"/>
        <v>0</v>
      </c>
    </row>
    <row r="375" spans="1:23" s="1" customFormat="1" x14ac:dyDescent="0.2">
      <c r="A375" s="26" t="s">
        <v>153</v>
      </c>
      <c r="B375" s="70" t="s">
        <v>176</v>
      </c>
      <c r="C375" s="17">
        <v>0</v>
      </c>
      <c r="D375" s="17">
        <v>0</v>
      </c>
      <c r="E375" s="17">
        <v>0</v>
      </c>
      <c r="F375" s="17">
        <f t="shared" si="129"/>
        <v>0</v>
      </c>
      <c r="G375" s="17">
        <f t="shared" si="130"/>
        <v>0</v>
      </c>
      <c r="H375" s="17">
        <f t="shared" si="118"/>
        <v>0</v>
      </c>
      <c r="I375" s="18">
        <f t="shared" si="119"/>
        <v>0</v>
      </c>
      <c r="J375" s="17">
        <v>0</v>
      </c>
      <c r="K375" s="17">
        <v>0</v>
      </c>
      <c r="L375" s="17">
        <v>0</v>
      </c>
      <c r="M375" s="17">
        <f t="shared" si="112"/>
        <v>0</v>
      </c>
      <c r="N375" s="19">
        <f t="shared" si="113"/>
        <v>0</v>
      </c>
      <c r="O375" s="23">
        <f t="shared" si="127"/>
        <v>0</v>
      </c>
      <c r="P375" s="15">
        <f t="shared" si="128"/>
        <v>0</v>
      </c>
      <c r="Q375" s="24">
        <f t="shared" si="120"/>
        <v>0</v>
      </c>
      <c r="R375" s="59">
        <f t="shared" si="121"/>
        <v>0</v>
      </c>
      <c r="S375" s="59">
        <f t="shared" si="122"/>
        <v>0</v>
      </c>
      <c r="T375" s="59">
        <f t="shared" si="123"/>
        <v>0</v>
      </c>
      <c r="U375" s="60">
        <f t="shared" si="124"/>
        <v>0</v>
      </c>
      <c r="V375" s="17">
        <f t="shared" si="125"/>
        <v>0</v>
      </c>
      <c r="W375" s="61">
        <f t="shared" si="126"/>
        <v>0</v>
      </c>
    </row>
    <row r="376" spans="1:23" s="1" customFormat="1" ht="38.25" x14ac:dyDescent="0.2">
      <c r="A376" s="26" t="s">
        <v>137</v>
      </c>
      <c r="B376" s="70" t="s">
        <v>138</v>
      </c>
      <c r="C376" s="17">
        <v>12811658.15</v>
      </c>
      <c r="D376" s="17">
        <v>6212090.2599999998</v>
      </c>
      <c r="E376" s="17">
        <v>6212090.2599999998</v>
      </c>
      <c r="F376" s="17">
        <f t="shared" si="129"/>
        <v>0</v>
      </c>
      <c r="G376" s="19">
        <f t="shared" si="130"/>
        <v>100</v>
      </c>
      <c r="H376" s="17">
        <f t="shared" si="118"/>
        <v>-6599567.8900000006</v>
      </c>
      <c r="I376" s="18">
        <f t="shared" si="119"/>
        <v>-51.512207184516548</v>
      </c>
      <c r="J376" s="17">
        <v>762.5</v>
      </c>
      <c r="K376" s="17">
        <v>51723.26</v>
      </c>
      <c r="L376" s="17">
        <v>51723.26</v>
      </c>
      <c r="M376" s="17">
        <f t="shared" si="112"/>
        <v>0</v>
      </c>
      <c r="N376" s="19">
        <f t="shared" si="113"/>
        <v>100</v>
      </c>
      <c r="O376" s="23">
        <f t="shared" si="127"/>
        <v>50960.76</v>
      </c>
      <c r="P376" s="15">
        <f t="shared" si="128"/>
        <v>6683.3783606557372</v>
      </c>
      <c r="Q376" s="24">
        <f t="shared" si="120"/>
        <v>12812420.65</v>
      </c>
      <c r="R376" s="59">
        <f t="shared" si="121"/>
        <v>6263813.5199999996</v>
      </c>
      <c r="S376" s="59">
        <f t="shared" si="122"/>
        <v>6263813.5199999996</v>
      </c>
      <c r="T376" s="59">
        <f t="shared" si="123"/>
        <v>0</v>
      </c>
      <c r="U376" s="60">
        <f t="shared" si="124"/>
        <v>100</v>
      </c>
      <c r="V376" s="17">
        <f t="shared" si="125"/>
        <v>-6548607.1300000008</v>
      </c>
      <c r="W376" s="61">
        <f t="shared" si="126"/>
        <v>-51.111396580629751</v>
      </c>
    </row>
    <row r="377" spans="1:23" s="1" customFormat="1" ht="38.25" x14ac:dyDescent="0.2">
      <c r="A377" s="26" t="s">
        <v>139</v>
      </c>
      <c r="B377" s="70" t="s">
        <v>140</v>
      </c>
      <c r="C377" s="17">
        <v>12811658.15</v>
      </c>
      <c r="D377" s="17">
        <v>6212090.2599999998</v>
      </c>
      <c r="E377" s="17">
        <v>6212090.2599999998</v>
      </c>
      <c r="F377" s="17">
        <f t="shared" si="129"/>
        <v>0</v>
      </c>
      <c r="G377" s="19">
        <f t="shared" si="130"/>
        <v>100</v>
      </c>
      <c r="H377" s="17">
        <f t="shared" si="118"/>
        <v>-6599567.8900000006</v>
      </c>
      <c r="I377" s="18">
        <f t="shared" si="119"/>
        <v>-51.512207184516548</v>
      </c>
      <c r="J377" s="17">
        <v>762.5</v>
      </c>
      <c r="K377" s="17">
        <v>51723.26</v>
      </c>
      <c r="L377" s="17">
        <v>51723.26</v>
      </c>
      <c r="M377" s="17">
        <f t="shared" si="112"/>
        <v>0</v>
      </c>
      <c r="N377" s="19">
        <f t="shared" si="113"/>
        <v>100</v>
      </c>
      <c r="O377" s="23">
        <f t="shared" si="127"/>
        <v>50960.76</v>
      </c>
      <c r="P377" s="15">
        <f t="shared" si="128"/>
        <v>6683.3783606557372</v>
      </c>
      <c r="Q377" s="24">
        <f t="shared" si="120"/>
        <v>12812420.65</v>
      </c>
      <c r="R377" s="59">
        <f t="shared" si="121"/>
        <v>6263813.5199999996</v>
      </c>
      <c r="S377" s="59">
        <f t="shared" si="122"/>
        <v>6263813.5199999996</v>
      </c>
      <c r="T377" s="59">
        <f t="shared" si="123"/>
        <v>0</v>
      </c>
      <c r="U377" s="60">
        <f t="shared" si="124"/>
        <v>100</v>
      </c>
      <c r="V377" s="17">
        <f t="shared" si="125"/>
        <v>-6548607.1300000008</v>
      </c>
      <c r="W377" s="61">
        <f t="shared" si="126"/>
        <v>-51.111396580629751</v>
      </c>
    </row>
    <row r="378" spans="1:23" s="20" customFormat="1" x14ac:dyDescent="0.2">
      <c r="A378" s="26" t="s">
        <v>177</v>
      </c>
      <c r="B378" s="70" t="s">
        <v>178</v>
      </c>
      <c r="C378" s="17">
        <v>0</v>
      </c>
      <c r="D378" s="17">
        <v>4551769.74</v>
      </c>
      <c r="E378" s="17">
        <v>4523859.97</v>
      </c>
      <c r="F378" s="17">
        <f t="shared" si="129"/>
        <v>27909.770000000484</v>
      </c>
      <c r="G378" s="19">
        <f t="shared" si="130"/>
        <v>99.386836953663632</v>
      </c>
      <c r="H378" s="17">
        <f t="shared" si="118"/>
        <v>4523859.97</v>
      </c>
      <c r="I378" s="18">
        <f t="shared" si="119"/>
        <v>0</v>
      </c>
      <c r="J378" s="17">
        <v>0</v>
      </c>
      <c r="K378" s="17">
        <v>0</v>
      </c>
      <c r="L378" s="17">
        <v>0</v>
      </c>
      <c r="M378" s="17">
        <f t="shared" si="112"/>
        <v>0</v>
      </c>
      <c r="N378" s="19">
        <f t="shared" si="113"/>
        <v>0</v>
      </c>
      <c r="O378" s="23">
        <f t="shared" si="127"/>
        <v>0</v>
      </c>
      <c r="P378" s="15">
        <f t="shared" si="128"/>
        <v>0</v>
      </c>
      <c r="Q378" s="24">
        <f t="shared" si="120"/>
        <v>0</v>
      </c>
      <c r="R378" s="24">
        <f t="shared" si="121"/>
        <v>4551769.74</v>
      </c>
      <c r="S378" s="24">
        <f t="shared" si="122"/>
        <v>4523859.97</v>
      </c>
      <c r="T378" s="24">
        <f t="shared" si="123"/>
        <v>-27909.770000000484</v>
      </c>
      <c r="U378" s="57">
        <f t="shared" si="124"/>
        <v>99.386836953663632</v>
      </c>
      <c r="V378" s="23">
        <f t="shared" si="125"/>
        <v>4523859.97</v>
      </c>
      <c r="W378" s="58">
        <f t="shared" si="126"/>
        <v>0</v>
      </c>
    </row>
    <row r="379" spans="1:23" s="20" customFormat="1" ht="25.5" x14ac:dyDescent="0.2">
      <c r="A379" s="26" t="s">
        <v>179</v>
      </c>
      <c r="B379" s="70" t="s">
        <v>180</v>
      </c>
      <c r="C379" s="17">
        <v>0</v>
      </c>
      <c r="D379" s="17">
        <v>4551769.74</v>
      </c>
      <c r="E379" s="17">
        <v>4523859.97</v>
      </c>
      <c r="F379" s="17">
        <f t="shared" si="129"/>
        <v>27909.770000000484</v>
      </c>
      <c r="G379" s="19">
        <f t="shared" si="130"/>
        <v>99.386836953663632</v>
      </c>
      <c r="H379" s="17">
        <f t="shared" si="118"/>
        <v>4523859.97</v>
      </c>
      <c r="I379" s="18">
        <f t="shared" si="119"/>
        <v>0</v>
      </c>
      <c r="J379" s="17">
        <v>0</v>
      </c>
      <c r="K379" s="17">
        <v>0</v>
      </c>
      <c r="L379" s="17">
        <v>0</v>
      </c>
      <c r="M379" s="17">
        <f t="shared" si="112"/>
        <v>0</v>
      </c>
      <c r="N379" s="19">
        <f t="shared" si="113"/>
        <v>0</v>
      </c>
      <c r="O379" s="23">
        <f t="shared" si="127"/>
        <v>0</v>
      </c>
      <c r="P379" s="15">
        <f t="shared" si="128"/>
        <v>0</v>
      </c>
      <c r="Q379" s="24">
        <f t="shared" si="120"/>
        <v>0</v>
      </c>
      <c r="R379" s="24">
        <f t="shared" si="121"/>
        <v>4551769.74</v>
      </c>
      <c r="S379" s="24">
        <f t="shared" si="122"/>
        <v>4523859.97</v>
      </c>
      <c r="T379" s="24">
        <f t="shared" si="123"/>
        <v>-27909.770000000484</v>
      </c>
      <c r="U379" s="57">
        <f t="shared" si="124"/>
        <v>99.386836953663632</v>
      </c>
      <c r="V379" s="23">
        <f t="shared" si="125"/>
        <v>4523859.97</v>
      </c>
      <c r="W379" s="58">
        <f t="shared" si="126"/>
        <v>0</v>
      </c>
    </row>
    <row r="380" spans="1:23" s="20" customFormat="1" x14ac:dyDescent="0.2">
      <c r="A380" s="26" t="s">
        <v>155</v>
      </c>
      <c r="B380" s="70" t="s">
        <v>156</v>
      </c>
      <c r="C380" s="17">
        <v>0</v>
      </c>
      <c r="D380" s="17">
        <v>450939</v>
      </c>
      <c r="E380" s="17">
        <v>449384.84</v>
      </c>
      <c r="F380" s="17">
        <f t="shared" si="129"/>
        <v>1554.1599999999744</v>
      </c>
      <c r="G380" s="19">
        <f t="shared" si="130"/>
        <v>99.655350280193105</v>
      </c>
      <c r="H380" s="17">
        <f t="shared" si="118"/>
        <v>449384.84</v>
      </c>
      <c r="I380" s="18">
        <f t="shared" si="119"/>
        <v>0</v>
      </c>
      <c r="J380" s="17">
        <v>0</v>
      </c>
      <c r="K380" s="17">
        <v>0</v>
      </c>
      <c r="L380" s="17">
        <v>0</v>
      </c>
      <c r="M380" s="17">
        <f t="shared" si="112"/>
        <v>0</v>
      </c>
      <c r="N380" s="19">
        <f t="shared" si="113"/>
        <v>0</v>
      </c>
      <c r="O380" s="23">
        <f t="shared" si="127"/>
        <v>0</v>
      </c>
      <c r="P380" s="15">
        <f t="shared" si="128"/>
        <v>0</v>
      </c>
      <c r="Q380" s="24">
        <f t="shared" si="120"/>
        <v>0</v>
      </c>
      <c r="R380" s="24">
        <f t="shared" si="121"/>
        <v>450939</v>
      </c>
      <c r="S380" s="24">
        <f t="shared" si="122"/>
        <v>449384.84</v>
      </c>
      <c r="T380" s="24">
        <f t="shared" si="123"/>
        <v>-1554.1599999999744</v>
      </c>
      <c r="U380" s="57">
        <f t="shared" si="124"/>
        <v>99.655350280193105</v>
      </c>
      <c r="V380" s="23">
        <f t="shared" si="125"/>
        <v>449384.84</v>
      </c>
      <c r="W380" s="58">
        <f t="shared" si="126"/>
        <v>0</v>
      </c>
    </row>
    <row r="381" spans="1:23" s="20" customFormat="1" x14ac:dyDescent="0.2">
      <c r="A381" s="26" t="s">
        <v>181</v>
      </c>
      <c r="B381" s="70" t="s">
        <v>182</v>
      </c>
      <c r="C381" s="17">
        <v>0</v>
      </c>
      <c r="D381" s="17">
        <v>0</v>
      </c>
      <c r="E381" s="17">
        <v>0</v>
      </c>
      <c r="F381" s="17">
        <f t="shared" si="129"/>
        <v>0</v>
      </c>
      <c r="G381" s="17">
        <f t="shared" si="130"/>
        <v>0</v>
      </c>
      <c r="H381" s="17">
        <f t="shared" si="118"/>
        <v>0</v>
      </c>
      <c r="I381" s="18">
        <f t="shared" si="119"/>
        <v>0</v>
      </c>
      <c r="J381" s="17">
        <v>0</v>
      </c>
      <c r="K381" s="17">
        <v>0</v>
      </c>
      <c r="L381" s="17">
        <v>0</v>
      </c>
      <c r="M381" s="17">
        <f t="shared" si="112"/>
        <v>0</v>
      </c>
      <c r="N381" s="19">
        <f t="shared" si="113"/>
        <v>0</v>
      </c>
      <c r="O381" s="23">
        <f t="shared" si="127"/>
        <v>0</v>
      </c>
      <c r="P381" s="15">
        <f t="shared" si="128"/>
        <v>0</v>
      </c>
      <c r="Q381" s="24">
        <f t="shared" si="120"/>
        <v>0</v>
      </c>
      <c r="R381" s="24">
        <f t="shared" si="121"/>
        <v>0</v>
      </c>
      <c r="S381" s="24">
        <f t="shared" si="122"/>
        <v>0</v>
      </c>
      <c r="T381" s="24">
        <f t="shared" si="123"/>
        <v>0</v>
      </c>
      <c r="U381" s="57">
        <f t="shared" si="124"/>
        <v>0</v>
      </c>
      <c r="V381" s="23">
        <f t="shared" si="125"/>
        <v>0</v>
      </c>
      <c r="W381" s="58">
        <f t="shared" si="126"/>
        <v>0</v>
      </c>
    </row>
    <row r="382" spans="1:23" s="20" customFormat="1" x14ac:dyDescent="0.2">
      <c r="A382" s="26" t="s">
        <v>157</v>
      </c>
      <c r="B382" s="70" t="s">
        <v>158</v>
      </c>
      <c r="C382" s="17">
        <v>0</v>
      </c>
      <c r="D382" s="17">
        <v>450939</v>
      </c>
      <c r="E382" s="17">
        <v>449384.84</v>
      </c>
      <c r="F382" s="17">
        <f t="shared" si="129"/>
        <v>1554.1599999999744</v>
      </c>
      <c r="G382" s="19">
        <f t="shared" si="130"/>
        <v>99.655350280193105</v>
      </c>
      <c r="H382" s="17">
        <f t="shared" si="118"/>
        <v>449384.84</v>
      </c>
      <c r="I382" s="18">
        <f t="shared" si="119"/>
        <v>0</v>
      </c>
      <c r="J382" s="17">
        <v>0</v>
      </c>
      <c r="K382" s="17">
        <v>0</v>
      </c>
      <c r="L382" s="17">
        <v>0</v>
      </c>
      <c r="M382" s="17">
        <f t="shared" si="112"/>
        <v>0</v>
      </c>
      <c r="N382" s="19">
        <f t="shared" si="113"/>
        <v>0</v>
      </c>
      <c r="O382" s="23">
        <f t="shared" si="127"/>
        <v>0</v>
      </c>
      <c r="P382" s="15">
        <f t="shared" si="128"/>
        <v>0</v>
      </c>
      <c r="Q382" s="24">
        <f t="shared" si="120"/>
        <v>0</v>
      </c>
      <c r="R382" s="24">
        <f t="shared" si="121"/>
        <v>450939</v>
      </c>
      <c r="S382" s="24">
        <f t="shared" si="122"/>
        <v>449384.84</v>
      </c>
      <c r="T382" s="24">
        <f t="shared" si="123"/>
        <v>-1554.1599999999744</v>
      </c>
      <c r="U382" s="57">
        <f t="shared" si="124"/>
        <v>99.655350280193105</v>
      </c>
      <c r="V382" s="23">
        <f t="shared" si="125"/>
        <v>449384.84</v>
      </c>
      <c r="W382" s="58">
        <f t="shared" si="126"/>
        <v>0</v>
      </c>
    </row>
    <row r="383" spans="1:23" s="20" customFormat="1" x14ac:dyDescent="0.2">
      <c r="A383" s="26" t="s">
        <v>141</v>
      </c>
      <c r="B383" s="70" t="s">
        <v>142</v>
      </c>
      <c r="C383" s="17">
        <v>0</v>
      </c>
      <c r="D383" s="17">
        <v>0</v>
      </c>
      <c r="E383" s="17">
        <v>0</v>
      </c>
      <c r="F383" s="17">
        <f t="shared" si="129"/>
        <v>0</v>
      </c>
      <c r="G383" s="17">
        <f t="shared" si="130"/>
        <v>0</v>
      </c>
      <c r="H383" s="17">
        <f t="shared" si="118"/>
        <v>0</v>
      </c>
      <c r="I383" s="18">
        <f t="shared" si="119"/>
        <v>0</v>
      </c>
      <c r="J383" s="17">
        <v>0</v>
      </c>
      <c r="K383" s="17">
        <v>0</v>
      </c>
      <c r="L383" s="17">
        <v>0</v>
      </c>
      <c r="M383" s="17">
        <f>K383-L383</f>
        <v>0</v>
      </c>
      <c r="N383" s="19">
        <f>IF(K383=0,0,L383/K383*100)</f>
        <v>0</v>
      </c>
      <c r="O383" s="23">
        <f t="shared" si="127"/>
        <v>0</v>
      </c>
      <c r="P383" s="15">
        <f t="shared" si="128"/>
        <v>0</v>
      </c>
      <c r="Q383" s="24">
        <f t="shared" si="120"/>
        <v>0</v>
      </c>
      <c r="R383" s="24">
        <f t="shared" si="121"/>
        <v>0</v>
      </c>
      <c r="S383" s="24">
        <f t="shared" si="122"/>
        <v>0</v>
      </c>
      <c r="T383" s="24">
        <f t="shared" si="123"/>
        <v>0</v>
      </c>
      <c r="U383" s="57">
        <f t="shared" si="124"/>
        <v>0</v>
      </c>
      <c r="V383" s="23">
        <f t="shared" si="125"/>
        <v>0</v>
      </c>
      <c r="W383" s="58">
        <f t="shared" si="126"/>
        <v>0</v>
      </c>
    </row>
    <row r="384" spans="1:23" s="20" customFormat="1" x14ac:dyDescent="0.2">
      <c r="A384" s="26" t="s">
        <v>186</v>
      </c>
      <c r="B384" s="70" t="s">
        <v>256</v>
      </c>
      <c r="C384" s="17">
        <v>0</v>
      </c>
      <c r="D384" s="17">
        <v>0</v>
      </c>
      <c r="E384" s="17">
        <v>0</v>
      </c>
      <c r="F384" s="17">
        <f t="shared" si="129"/>
        <v>0</v>
      </c>
      <c r="G384" s="17">
        <f t="shared" si="130"/>
        <v>0</v>
      </c>
      <c r="H384" s="17">
        <f t="shared" si="118"/>
        <v>0</v>
      </c>
      <c r="I384" s="18">
        <f t="shared" si="119"/>
        <v>0</v>
      </c>
      <c r="J384" s="17">
        <v>3236617.82</v>
      </c>
      <c r="K384" s="17">
        <v>124140</v>
      </c>
      <c r="L384" s="17">
        <v>124140</v>
      </c>
      <c r="M384" s="17">
        <f t="shared" si="112"/>
        <v>0</v>
      </c>
      <c r="N384" s="19">
        <f t="shared" si="113"/>
        <v>100</v>
      </c>
      <c r="O384" s="23">
        <f t="shared" si="127"/>
        <v>-3112477.82</v>
      </c>
      <c r="P384" s="15">
        <f t="shared" si="128"/>
        <v>-96.164514721728864</v>
      </c>
      <c r="Q384" s="24">
        <f t="shared" si="120"/>
        <v>3236617.82</v>
      </c>
      <c r="R384" s="24">
        <f t="shared" si="121"/>
        <v>124140</v>
      </c>
      <c r="S384" s="24">
        <f t="shared" si="122"/>
        <v>124140</v>
      </c>
      <c r="T384" s="24">
        <f t="shared" si="123"/>
        <v>0</v>
      </c>
      <c r="U384" s="57">
        <f t="shared" si="124"/>
        <v>100</v>
      </c>
      <c r="V384" s="23">
        <f t="shared" si="125"/>
        <v>-3112477.82</v>
      </c>
      <c r="W384" s="58">
        <f t="shared" si="126"/>
        <v>-96.164514721728864</v>
      </c>
    </row>
    <row r="385" spans="1:23" s="20" customFormat="1" x14ac:dyDescent="0.2">
      <c r="A385" s="26" t="s">
        <v>257</v>
      </c>
      <c r="B385" s="70" t="s">
        <v>258</v>
      </c>
      <c r="C385" s="17">
        <v>0</v>
      </c>
      <c r="D385" s="17">
        <v>0</v>
      </c>
      <c r="E385" s="17">
        <v>0</v>
      </c>
      <c r="F385" s="17">
        <f t="shared" si="129"/>
        <v>0</v>
      </c>
      <c r="G385" s="17">
        <f t="shared" si="130"/>
        <v>0</v>
      </c>
      <c r="H385" s="17">
        <f t="shared" si="118"/>
        <v>0</v>
      </c>
      <c r="I385" s="18">
        <f t="shared" si="119"/>
        <v>0</v>
      </c>
      <c r="J385" s="17">
        <v>0</v>
      </c>
      <c r="K385" s="17">
        <v>0</v>
      </c>
      <c r="L385" s="17">
        <v>0</v>
      </c>
      <c r="M385" s="17">
        <f t="shared" si="112"/>
        <v>0</v>
      </c>
      <c r="N385" s="19">
        <f t="shared" si="113"/>
        <v>0</v>
      </c>
      <c r="O385" s="23">
        <f t="shared" si="127"/>
        <v>0</v>
      </c>
      <c r="P385" s="15">
        <f t="shared" si="128"/>
        <v>0</v>
      </c>
      <c r="Q385" s="24">
        <f t="shared" si="120"/>
        <v>0</v>
      </c>
      <c r="R385" s="24">
        <f t="shared" si="121"/>
        <v>0</v>
      </c>
      <c r="S385" s="24">
        <f t="shared" si="122"/>
        <v>0</v>
      </c>
      <c r="T385" s="24">
        <f t="shared" si="123"/>
        <v>0</v>
      </c>
      <c r="U385" s="57">
        <f t="shared" si="124"/>
        <v>0</v>
      </c>
      <c r="V385" s="23">
        <f t="shared" si="125"/>
        <v>0</v>
      </c>
      <c r="W385" s="58">
        <f t="shared" si="126"/>
        <v>0</v>
      </c>
    </row>
    <row r="386" spans="1:23" s="20" customFormat="1" ht="25.5" x14ac:dyDescent="0.2">
      <c r="A386" s="26" t="s">
        <v>259</v>
      </c>
      <c r="B386" s="70" t="s">
        <v>260</v>
      </c>
      <c r="C386" s="17">
        <v>0</v>
      </c>
      <c r="D386" s="17">
        <v>0</v>
      </c>
      <c r="E386" s="17">
        <v>0</v>
      </c>
      <c r="F386" s="17">
        <f t="shared" si="129"/>
        <v>0</v>
      </c>
      <c r="G386" s="17">
        <f t="shared" si="130"/>
        <v>0</v>
      </c>
      <c r="H386" s="17">
        <f t="shared" si="118"/>
        <v>0</v>
      </c>
      <c r="I386" s="18">
        <f t="shared" si="119"/>
        <v>0</v>
      </c>
      <c r="J386" s="17">
        <v>0</v>
      </c>
      <c r="K386" s="17">
        <v>0</v>
      </c>
      <c r="L386" s="17">
        <v>0</v>
      </c>
      <c r="M386" s="17">
        <f t="shared" si="112"/>
        <v>0</v>
      </c>
      <c r="N386" s="19">
        <f t="shared" si="113"/>
        <v>0</v>
      </c>
      <c r="O386" s="23">
        <f t="shared" si="127"/>
        <v>0</v>
      </c>
      <c r="P386" s="15">
        <f t="shared" si="128"/>
        <v>0</v>
      </c>
      <c r="Q386" s="24">
        <f t="shared" si="120"/>
        <v>0</v>
      </c>
      <c r="R386" s="24">
        <f t="shared" si="121"/>
        <v>0</v>
      </c>
      <c r="S386" s="24">
        <f t="shared" si="122"/>
        <v>0</v>
      </c>
      <c r="T386" s="24">
        <f t="shared" si="123"/>
        <v>0</v>
      </c>
      <c r="U386" s="57">
        <f t="shared" si="124"/>
        <v>0</v>
      </c>
      <c r="V386" s="23">
        <f t="shared" si="125"/>
        <v>0</v>
      </c>
      <c r="W386" s="58">
        <f t="shared" si="126"/>
        <v>0</v>
      </c>
    </row>
    <row r="387" spans="1:23" s="20" customFormat="1" x14ac:dyDescent="0.2">
      <c r="A387" s="26" t="s">
        <v>261</v>
      </c>
      <c r="B387" s="70" t="s">
        <v>262</v>
      </c>
      <c r="C387" s="17">
        <v>0</v>
      </c>
      <c r="D387" s="17">
        <v>0</v>
      </c>
      <c r="E387" s="17">
        <v>0</v>
      </c>
      <c r="F387" s="17">
        <f t="shared" si="129"/>
        <v>0</v>
      </c>
      <c r="G387" s="17">
        <f t="shared" si="130"/>
        <v>0</v>
      </c>
      <c r="H387" s="17">
        <f t="shared" si="118"/>
        <v>0</v>
      </c>
      <c r="I387" s="18">
        <f t="shared" si="119"/>
        <v>0</v>
      </c>
      <c r="J387" s="17">
        <v>0</v>
      </c>
      <c r="K387" s="17">
        <v>0</v>
      </c>
      <c r="L387" s="17">
        <v>0</v>
      </c>
      <c r="M387" s="17">
        <f t="shared" si="112"/>
        <v>0</v>
      </c>
      <c r="N387" s="19">
        <f t="shared" si="113"/>
        <v>0</v>
      </c>
      <c r="O387" s="23">
        <f t="shared" si="127"/>
        <v>0</v>
      </c>
      <c r="P387" s="15">
        <f t="shared" si="128"/>
        <v>0</v>
      </c>
      <c r="Q387" s="24">
        <f t="shared" si="120"/>
        <v>0</v>
      </c>
      <c r="R387" s="24">
        <f t="shared" si="121"/>
        <v>0</v>
      </c>
      <c r="S387" s="24">
        <f t="shared" si="122"/>
        <v>0</v>
      </c>
      <c r="T387" s="24">
        <f t="shared" si="123"/>
        <v>0</v>
      </c>
      <c r="U387" s="57">
        <f t="shared" si="124"/>
        <v>0</v>
      </c>
      <c r="V387" s="23">
        <f t="shared" si="125"/>
        <v>0</v>
      </c>
      <c r="W387" s="58">
        <f t="shared" si="126"/>
        <v>0</v>
      </c>
    </row>
    <row r="388" spans="1:23" s="20" customFormat="1" x14ac:dyDescent="0.2">
      <c r="A388" s="26" t="s">
        <v>263</v>
      </c>
      <c r="B388" s="70" t="s">
        <v>264</v>
      </c>
      <c r="C388" s="17">
        <v>0</v>
      </c>
      <c r="D388" s="17">
        <v>0</v>
      </c>
      <c r="E388" s="17">
        <v>0</v>
      </c>
      <c r="F388" s="17">
        <f t="shared" si="129"/>
        <v>0</v>
      </c>
      <c r="G388" s="17">
        <f t="shared" si="130"/>
        <v>0</v>
      </c>
      <c r="H388" s="17">
        <f t="shared" si="118"/>
        <v>0</v>
      </c>
      <c r="I388" s="18">
        <f t="shared" si="119"/>
        <v>0</v>
      </c>
      <c r="J388" s="17">
        <v>0</v>
      </c>
      <c r="K388" s="17">
        <v>0</v>
      </c>
      <c r="L388" s="17">
        <v>0</v>
      </c>
      <c r="M388" s="17">
        <f t="shared" si="112"/>
        <v>0</v>
      </c>
      <c r="N388" s="19">
        <f t="shared" si="113"/>
        <v>0</v>
      </c>
      <c r="O388" s="23">
        <f t="shared" si="127"/>
        <v>0</v>
      </c>
      <c r="P388" s="15">
        <f t="shared" si="128"/>
        <v>0</v>
      </c>
      <c r="Q388" s="24">
        <f t="shared" si="120"/>
        <v>0</v>
      </c>
      <c r="R388" s="24">
        <f t="shared" si="121"/>
        <v>0</v>
      </c>
      <c r="S388" s="24">
        <f t="shared" si="122"/>
        <v>0</v>
      </c>
      <c r="T388" s="24">
        <f t="shared" si="123"/>
        <v>0</v>
      </c>
      <c r="U388" s="57">
        <f t="shared" si="124"/>
        <v>0</v>
      </c>
      <c r="V388" s="23">
        <f t="shared" si="125"/>
        <v>0</v>
      </c>
      <c r="W388" s="58">
        <f t="shared" si="126"/>
        <v>0</v>
      </c>
    </row>
    <row r="389" spans="1:23" s="20" customFormat="1" x14ac:dyDescent="0.2">
      <c r="A389" s="26" t="s">
        <v>265</v>
      </c>
      <c r="B389" s="70" t="s">
        <v>266</v>
      </c>
      <c r="C389" s="17">
        <v>0</v>
      </c>
      <c r="D389" s="17">
        <v>0</v>
      </c>
      <c r="E389" s="17">
        <v>0</v>
      </c>
      <c r="F389" s="17">
        <f t="shared" si="129"/>
        <v>0</v>
      </c>
      <c r="G389" s="17">
        <f t="shared" si="130"/>
        <v>0</v>
      </c>
      <c r="H389" s="17">
        <f t="shared" si="118"/>
        <v>0</v>
      </c>
      <c r="I389" s="18">
        <f t="shared" si="119"/>
        <v>0</v>
      </c>
      <c r="J389" s="17">
        <v>3236617.82</v>
      </c>
      <c r="K389" s="17">
        <v>124140</v>
      </c>
      <c r="L389" s="17">
        <v>124140</v>
      </c>
      <c r="M389" s="17">
        <f t="shared" si="112"/>
        <v>0</v>
      </c>
      <c r="N389" s="19">
        <f t="shared" si="113"/>
        <v>100</v>
      </c>
      <c r="O389" s="23">
        <f t="shared" si="127"/>
        <v>-3112477.82</v>
      </c>
      <c r="P389" s="15">
        <f t="shared" si="128"/>
        <v>-96.164514721728864</v>
      </c>
      <c r="Q389" s="24">
        <f t="shared" si="120"/>
        <v>3236617.82</v>
      </c>
      <c r="R389" s="24">
        <f t="shared" si="121"/>
        <v>124140</v>
      </c>
      <c r="S389" s="24">
        <f t="shared" si="122"/>
        <v>124140</v>
      </c>
      <c r="T389" s="24">
        <f t="shared" si="123"/>
        <v>0</v>
      </c>
      <c r="U389" s="57">
        <f t="shared" si="124"/>
        <v>100</v>
      </c>
      <c r="V389" s="23">
        <f t="shared" si="125"/>
        <v>-3112477.82</v>
      </c>
      <c r="W389" s="58">
        <f t="shared" si="126"/>
        <v>-96.164514721728864</v>
      </c>
    </row>
    <row r="390" spans="1:23" s="20" customFormat="1" ht="25.5" x14ac:dyDescent="0.2">
      <c r="A390" s="26" t="s">
        <v>267</v>
      </c>
      <c r="B390" s="70" t="s">
        <v>268</v>
      </c>
      <c r="C390" s="17">
        <v>0</v>
      </c>
      <c r="D390" s="17">
        <v>0</v>
      </c>
      <c r="E390" s="17">
        <v>0</v>
      </c>
      <c r="F390" s="17">
        <f t="shared" si="129"/>
        <v>0</v>
      </c>
      <c r="G390" s="17">
        <f t="shared" si="130"/>
        <v>0</v>
      </c>
      <c r="H390" s="17">
        <f t="shared" ref="H390:H453" si="131">E390-C390</f>
        <v>0</v>
      </c>
      <c r="I390" s="18">
        <f t="shared" ref="I390:I453" si="132">IF(C390=0,0,E390/C390*100-100)</f>
        <v>0</v>
      </c>
      <c r="J390" s="17">
        <v>3236617.82</v>
      </c>
      <c r="K390" s="17">
        <v>124140</v>
      </c>
      <c r="L390" s="17">
        <v>124140</v>
      </c>
      <c r="M390" s="17">
        <f t="shared" si="112"/>
        <v>0</v>
      </c>
      <c r="N390" s="19">
        <f t="shared" si="113"/>
        <v>100</v>
      </c>
      <c r="O390" s="23">
        <f t="shared" si="127"/>
        <v>-3112477.82</v>
      </c>
      <c r="P390" s="15">
        <f t="shared" si="128"/>
        <v>-96.164514721728864</v>
      </c>
      <c r="Q390" s="24">
        <f t="shared" si="120"/>
        <v>3236617.82</v>
      </c>
      <c r="R390" s="24">
        <f t="shared" si="121"/>
        <v>124140</v>
      </c>
      <c r="S390" s="24">
        <f t="shared" si="122"/>
        <v>124140</v>
      </c>
      <c r="T390" s="24">
        <f t="shared" si="123"/>
        <v>0</v>
      </c>
      <c r="U390" s="57">
        <f t="shared" si="124"/>
        <v>100</v>
      </c>
      <c r="V390" s="23">
        <f t="shared" si="125"/>
        <v>-3112477.82</v>
      </c>
      <c r="W390" s="58">
        <f t="shared" si="126"/>
        <v>-96.164514721728864</v>
      </c>
    </row>
    <row r="391" spans="1:23" s="20" customFormat="1" ht="51" x14ac:dyDescent="0.2">
      <c r="A391" s="34" t="s">
        <v>115</v>
      </c>
      <c r="B391" s="71" t="s">
        <v>183</v>
      </c>
      <c r="C391" s="35">
        <v>12811658.15</v>
      </c>
      <c r="D391" s="35">
        <v>10763860</v>
      </c>
      <c r="E391" s="35">
        <v>10735950.23</v>
      </c>
      <c r="F391" s="35">
        <f t="shared" si="129"/>
        <v>27909.769999999553</v>
      </c>
      <c r="G391" s="42">
        <f t="shared" si="130"/>
        <v>99.74070853764357</v>
      </c>
      <c r="H391" s="35">
        <f t="shared" si="131"/>
        <v>-2075707.92</v>
      </c>
      <c r="I391" s="15">
        <f t="shared" si="132"/>
        <v>-16.201711719883818</v>
      </c>
      <c r="J391" s="35">
        <v>3237380.32</v>
      </c>
      <c r="K391" s="35">
        <v>175863.26</v>
      </c>
      <c r="L391" s="35">
        <v>175863.26</v>
      </c>
      <c r="M391" s="35">
        <f t="shared" si="112"/>
        <v>0</v>
      </c>
      <c r="N391" s="42">
        <f t="shared" si="113"/>
        <v>100</v>
      </c>
      <c r="O391" s="35">
        <f t="shared" si="127"/>
        <v>-3061517.0599999996</v>
      </c>
      <c r="P391" s="15">
        <f t="shared" si="128"/>
        <v>-94.567729379413777</v>
      </c>
      <c r="Q391" s="24">
        <f t="shared" si="120"/>
        <v>16049038.470000001</v>
      </c>
      <c r="R391" s="24">
        <f t="shared" si="121"/>
        <v>10939723.26</v>
      </c>
      <c r="S391" s="24">
        <f t="shared" si="122"/>
        <v>10911813.49</v>
      </c>
      <c r="T391" s="24">
        <f t="shared" si="123"/>
        <v>-27909.769999999553</v>
      </c>
      <c r="U391" s="57">
        <f t="shared" si="124"/>
        <v>99.744876818757845</v>
      </c>
      <c r="V391" s="23">
        <f t="shared" si="125"/>
        <v>-5137224.9800000004</v>
      </c>
      <c r="W391" s="58">
        <f t="shared" si="126"/>
        <v>-32.00954991542244</v>
      </c>
    </row>
    <row r="392" spans="1:23" s="20" customFormat="1" x14ac:dyDescent="0.2">
      <c r="A392" s="28" t="s">
        <v>109</v>
      </c>
      <c r="B392" s="65" t="s">
        <v>110</v>
      </c>
      <c r="C392" s="23">
        <v>12811658.15</v>
      </c>
      <c r="D392" s="23">
        <v>10763860</v>
      </c>
      <c r="E392" s="23">
        <v>10735950.23</v>
      </c>
      <c r="F392" s="23">
        <f t="shared" si="129"/>
        <v>27909.769999999553</v>
      </c>
      <c r="G392" s="14">
        <f t="shared" si="130"/>
        <v>99.74070853764357</v>
      </c>
      <c r="H392" s="23">
        <f t="shared" si="131"/>
        <v>-2075707.92</v>
      </c>
      <c r="I392" s="15">
        <f t="shared" si="132"/>
        <v>-16.201711719883818</v>
      </c>
      <c r="J392" s="23">
        <v>762.5</v>
      </c>
      <c r="K392" s="23">
        <v>51723.26</v>
      </c>
      <c r="L392" s="23">
        <v>51723.26</v>
      </c>
      <c r="M392" s="23">
        <f t="shared" si="112"/>
        <v>0</v>
      </c>
      <c r="N392" s="14">
        <f t="shared" si="113"/>
        <v>100</v>
      </c>
      <c r="O392" s="23">
        <f t="shared" si="127"/>
        <v>50960.76</v>
      </c>
      <c r="P392" s="15">
        <f t="shared" si="128"/>
        <v>6683.3783606557372</v>
      </c>
      <c r="Q392" s="24">
        <f t="shared" si="120"/>
        <v>12812420.65</v>
      </c>
      <c r="R392" s="24">
        <f t="shared" si="121"/>
        <v>10815583.26</v>
      </c>
      <c r="S392" s="24">
        <f t="shared" si="122"/>
        <v>10787673.49</v>
      </c>
      <c r="T392" s="24">
        <f t="shared" si="123"/>
        <v>-27909.769999999553</v>
      </c>
      <c r="U392" s="57">
        <f t="shared" si="124"/>
        <v>99.741948544714916</v>
      </c>
      <c r="V392" s="23">
        <f t="shared" si="125"/>
        <v>-2024747.1600000001</v>
      </c>
      <c r="W392" s="58">
        <f t="shared" si="126"/>
        <v>-15.803002534107407</v>
      </c>
    </row>
    <row r="393" spans="1:23" s="20" customFormat="1" ht="25.5" x14ac:dyDescent="0.2">
      <c r="A393" s="28" t="s">
        <v>111</v>
      </c>
      <c r="B393" s="65" t="s">
        <v>112</v>
      </c>
      <c r="C393" s="23">
        <v>0</v>
      </c>
      <c r="D393" s="23">
        <v>0</v>
      </c>
      <c r="E393" s="23">
        <v>0</v>
      </c>
      <c r="F393" s="23">
        <f t="shared" si="129"/>
        <v>0</v>
      </c>
      <c r="G393" s="23">
        <f t="shared" si="130"/>
        <v>0</v>
      </c>
      <c r="H393" s="23">
        <f t="shared" si="131"/>
        <v>0</v>
      </c>
      <c r="I393" s="15">
        <f t="shared" si="132"/>
        <v>0</v>
      </c>
      <c r="J393" s="23">
        <v>0</v>
      </c>
      <c r="K393" s="23">
        <v>0</v>
      </c>
      <c r="L393" s="23">
        <v>0</v>
      </c>
      <c r="M393" s="23">
        <f t="shared" si="112"/>
        <v>0</v>
      </c>
      <c r="N393" s="14">
        <f t="shared" si="113"/>
        <v>0</v>
      </c>
      <c r="O393" s="23">
        <f t="shared" si="127"/>
        <v>0</v>
      </c>
      <c r="P393" s="15">
        <f t="shared" si="128"/>
        <v>0</v>
      </c>
      <c r="Q393" s="24">
        <f t="shared" si="120"/>
        <v>0</v>
      </c>
      <c r="R393" s="24">
        <f t="shared" si="121"/>
        <v>0</v>
      </c>
      <c r="S393" s="24">
        <f t="shared" si="122"/>
        <v>0</v>
      </c>
      <c r="T393" s="24">
        <f t="shared" si="123"/>
        <v>0</v>
      </c>
      <c r="U393" s="57">
        <f t="shared" si="124"/>
        <v>0</v>
      </c>
      <c r="V393" s="23">
        <f t="shared" si="125"/>
        <v>0</v>
      </c>
      <c r="W393" s="58">
        <f t="shared" si="126"/>
        <v>0</v>
      </c>
    </row>
    <row r="394" spans="1:23" s="20" customFormat="1" x14ac:dyDescent="0.2">
      <c r="A394" s="28" t="s">
        <v>113</v>
      </c>
      <c r="B394" s="65" t="s">
        <v>114</v>
      </c>
      <c r="C394" s="23">
        <v>0</v>
      </c>
      <c r="D394" s="23">
        <v>0</v>
      </c>
      <c r="E394" s="23">
        <v>0</v>
      </c>
      <c r="F394" s="23">
        <f t="shared" si="129"/>
        <v>0</v>
      </c>
      <c r="G394" s="23">
        <f t="shared" si="130"/>
        <v>0</v>
      </c>
      <c r="H394" s="23">
        <f t="shared" si="131"/>
        <v>0</v>
      </c>
      <c r="I394" s="15">
        <f t="shared" si="132"/>
        <v>0</v>
      </c>
      <c r="J394" s="23">
        <v>0</v>
      </c>
      <c r="K394" s="23">
        <v>0</v>
      </c>
      <c r="L394" s="23">
        <v>0</v>
      </c>
      <c r="M394" s="23">
        <f t="shared" si="112"/>
        <v>0</v>
      </c>
      <c r="N394" s="14">
        <f t="shared" si="113"/>
        <v>0</v>
      </c>
      <c r="O394" s="23">
        <f t="shared" si="127"/>
        <v>0</v>
      </c>
      <c r="P394" s="15">
        <f t="shared" si="128"/>
        <v>0</v>
      </c>
      <c r="Q394" s="59">
        <f t="shared" si="120"/>
        <v>0</v>
      </c>
      <c r="R394" s="24">
        <f t="shared" si="121"/>
        <v>0</v>
      </c>
      <c r="S394" s="24">
        <f t="shared" si="122"/>
        <v>0</v>
      </c>
      <c r="T394" s="24">
        <f t="shared" si="123"/>
        <v>0</v>
      </c>
      <c r="U394" s="57">
        <f t="shared" si="124"/>
        <v>0</v>
      </c>
      <c r="V394" s="23">
        <f t="shared" si="125"/>
        <v>0</v>
      </c>
      <c r="W394" s="58">
        <f t="shared" si="126"/>
        <v>0</v>
      </c>
    </row>
    <row r="395" spans="1:23" s="20" customFormat="1" x14ac:dyDescent="0.2">
      <c r="A395" s="28" t="s">
        <v>115</v>
      </c>
      <c r="B395" s="65" t="s">
        <v>116</v>
      </c>
      <c r="C395" s="23">
        <v>0</v>
      </c>
      <c r="D395" s="23">
        <v>0</v>
      </c>
      <c r="E395" s="23">
        <v>0</v>
      </c>
      <c r="F395" s="23">
        <f t="shared" si="129"/>
        <v>0</v>
      </c>
      <c r="G395" s="23">
        <f t="shared" si="130"/>
        <v>0</v>
      </c>
      <c r="H395" s="23">
        <f t="shared" si="131"/>
        <v>0</v>
      </c>
      <c r="I395" s="15">
        <f t="shared" si="132"/>
        <v>0</v>
      </c>
      <c r="J395" s="23">
        <v>0</v>
      </c>
      <c r="K395" s="23">
        <v>0</v>
      </c>
      <c r="L395" s="23">
        <v>0</v>
      </c>
      <c r="M395" s="23">
        <f t="shared" si="112"/>
        <v>0</v>
      </c>
      <c r="N395" s="14">
        <f t="shared" si="113"/>
        <v>0</v>
      </c>
      <c r="O395" s="23">
        <f t="shared" si="127"/>
        <v>0</v>
      </c>
      <c r="P395" s="15">
        <f t="shared" si="128"/>
        <v>0</v>
      </c>
      <c r="Q395" s="59">
        <f t="shared" si="120"/>
        <v>0</v>
      </c>
      <c r="R395" s="24">
        <f t="shared" si="121"/>
        <v>0</v>
      </c>
      <c r="S395" s="24">
        <f t="shared" si="122"/>
        <v>0</v>
      </c>
      <c r="T395" s="24">
        <f t="shared" si="123"/>
        <v>0</v>
      </c>
      <c r="U395" s="57">
        <f t="shared" si="124"/>
        <v>0</v>
      </c>
      <c r="V395" s="23">
        <f t="shared" si="125"/>
        <v>0</v>
      </c>
      <c r="W395" s="58">
        <f t="shared" si="126"/>
        <v>0</v>
      </c>
    </row>
    <row r="396" spans="1:23" s="1" customFormat="1" x14ac:dyDescent="0.2">
      <c r="A396" s="28" t="s">
        <v>117</v>
      </c>
      <c r="B396" s="65" t="s">
        <v>118</v>
      </c>
      <c r="C396" s="23">
        <v>0</v>
      </c>
      <c r="D396" s="23">
        <v>0</v>
      </c>
      <c r="E396" s="23">
        <v>0</v>
      </c>
      <c r="F396" s="23">
        <f t="shared" si="129"/>
        <v>0</v>
      </c>
      <c r="G396" s="23">
        <f t="shared" si="130"/>
        <v>0</v>
      </c>
      <c r="H396" s="23">
        <f t="shared" si="131"/>
        <v>0</v>
      </c>
      <c r="I396" s="15">
        <f t="shared" si="132"/>
        <v>0</v>
      </c>
      <c r="J396" s="23">
        <v>0</v>
      </c>
      <c r="K396" s="23">
        <v>0</v>
      </c>
      <c r="L396" s="23">
        <v>0</v>
      </c>
      <c r="M396" s="23">
        <f t="shared" si="112"/>
        <v>0</v>
      </c>
      <c r="N396" s="14">
        <f t="shared" si="113"/>
        <v>0</v>
      </c>
      <c r="O396" s="23">
        <f t="shared" si="127"/>
        <v>0</v>
      </c>
      <c r="P396" s="15">
        <f t="shared" si="128"/>
        <v>0</v>
      </c>
      <c r="Q396" s="59">
        <f t="shared" si="120"/>
        <v>0</v>
      </c>
      <c r="R396" s="59">
        <f t="shared" si="121"/>
        <v>0</v>
      </c>
      <c r="S396" s="59">
        <f t="shared" si="122"/>
        <v>0</v>
      </c>
      <c r="T396" s="59">
        <f t="shared" si="123"/>
        <v>0</v>
      </c>
      <c r="U396" s="60">
        <f t="shared" si="124"/>
        <v>0</v>
      </c>
      <c r="V396" s="17">
        <f t="shared" si="125"/>
        <v>0</v>
      </c>
      <c r="W396" s="61">
        <f t="shared" si="126"/>
        <v>0</v>
      </c>
    </row>
    <row r="397" spans="1:23" s="1" customFormat="1" x14ac:dyDescent="0.2">
      <c r="A397" s="28" t="s">
        <v>119</v>
      </c>
      <c r="B397" s="65" t="s">
        <v>120</v>
      </c>
      <c r="C397" s="23">
        <v>12811658.15</v>
      </c>
      <c r="D397" s="23">
        <v>6212090.2599999998</v>
      </c>
      <c r="E397" s="23">
        <v>6212090.2599999998</v>
      </c>
      <c r="F397" s="23">
        <f t="shared" si="129"/>
        <v>0</v>
      </c>
      <c r="G397" s="14">
        <f t="shared" si="130"/>
        <v>100</v>
      </c>
      <c r="H397" s="23">
        <f t="shared" si="131"/>
        <v>-6599567.8900000006</v>
      </c>
      <c r="I397" s="15">
        <f t="shared" si="132"/>
        <v>-51.512207184516548</v>
      </c>
      <c r="J397" s="23">
        <v>762.5</v>
      </c>
      <c r="K397" s="23">
        <v>51723.26</v>
      </c>
      <c r="L397" s="23">
        <v>51723.26</v>
      </c>
      <c r="M397" s="23">
        <f t="shared" si="112"/>
        <v>0</v>
      </c>
      <c r="N397" s="14">
        <f t="shared" si="113"/>
        <v>100</v>
      </c>
      <c r="O397" s="23">
        <f t="shared" si="127"/>
        <v>50960.76</v>
      </c>
      <c r="P397" s="15">
        <f t="shared" si="128"/>
        <v>6683.3783606557372</v>
      </c>
      <c r="Q397" s="59">
        <f t="shared" ref="Q397:Q460" si="133">J397+C397</f>
        <v>12812420.65</v>
      </c>
      <c r="R397" s="59">
        <f t="shared" ref="R397:R460" si="134">K397+D397</f>
        <v>6263813.5199999996</v>
      </c>
      <c r="S397" s="59">
        <f t="shared" ref="S397:S460" si="135">L397+E397</f>
        <v>6263813.5199999996</v>
      </c>
      <c r="T397" s="59">
        <f t="shared" ref="T397:T460" si="136">S397-R397</f>
        <v>0</v>
      </c>
      <c r="U397" s="60">
        <f t="shared" ref="U397:U460" si="137">IF(R397=0,0,S397/R397*100)</f>
        <v>100</v>
      </c>
      <c r="V397" s="17">
        <f t="shared" ref="V397:V460" si="138">S397-Q397</f>
        <v>-6548607.1300000008</v>
      </c>
      <c r="W397" s="61">
        <f t="shared" ref="W397:W460" si="139">IF(Q397=0,0,S397/Q397*100-100)</f>
        <v>-51.111396580629751</v>
      </c>
    </row>
    <row r="398" spans="1:23" s="1" customFormat="1" ht="25.5" x14ac:dyDescent="0.2">
      <c r="A398" s="28" t="s">
        <v>121</v>
      </c>
      <c r="B398" s="65" t="s">
        <v>122</v>
      </c>
      <c r="C398" s="23">
        <v>0</v>
      </c>
      <c r="D398" s="23">
        <v>0</v>
      </c>
      <c r="E398" s="23">
        <v>0</v>
      </c>
      <c r="F398" s="23">
        <f t="shared" si="129"/>
        <v>0</v>
      </c>
      <c r="G398" s="23">
        <f t="shared" si="130"/>
        <v>0</v>
      </c>
      <c r="H398" s="23">
        <f t="shared" si="131"/>
        <v>0</v>
      </c>
      <c r="I398" s="15">
        <f t="shared" si="132"/>
        <v>0</v>
      </c>
      <c r="J398" s="23">
        <v>0</v>
      </c>
      <c r="K398" s="23">
        <v>0</v>
      </c>
      <c r="L398" s="23">
        <v>0</v>
      </c>
      <c r="M398" s="23">
        <f t="shared" si="112"/>
        <v>0</v>
      </c>
      <c r="N398" s="14">
        <f t="shared" si="113"/>
        <v>0</v>
      </c>
      <c r="O398" s="23">
        <f t="shared" si="127"/>
        <v>0</v>
      </c>
      <c r="P398" s="15">
        <f t="shared" si="128"/>
        <v>0</v>
      </c>
      <c r="Q398" s="59">
        <f t="shared" si="133"/>
        <v>0</v>
      </c>
      <c r="R398" s="59">
        <f t="shared" si="134"/>
        <v>0</v>
      </c>
      <c r="S398" s="59">
        <f t="shared" si="135"/>
        <v>0</v>
      </c>
      <c r="T398" s="59">
        <f t="shared" si="136"/>
        <v>0</v>
      </c>
      <c r="U398" s="60">
        <f t="shared" si="137"/>
        <v>0</v>
      </c>
      <c r="V398" s="17">
        <f t="shared" si="138"/>
        <v>0</v>
      </c>
      <c r="W398" s="61">
        <f t="shared" si="139"/>
        <v>0</v>
      </c>
    </row>
    <row r="399" spans="1:23" s="1" customFormat="1" ht="25.5" x14ac:dyDescent="0.2">
      <c r="A399" s="28" t="s">
        <v>149</v>
      </c>
      <c r="B399" s="65" t="s">
        <v>150</v>
      </c>
      <c r="C399" s="23">
        <v>0</v>
      </c>
      <c r="D399" s="23">
        <v>0</v>
      </c>
      <c r="E399" s="23">
        <v>0</v>
      </c>
      <c r="F399" s="23">
        <f t="shared" si="129"/>
        <v>0</v>
      </c>
      <c r="G399" s="23">
        <f t="shared" si="130"/>
        <v>0</v>
      </c>
      <c r="H399" s="23">
        <f t="shared" si="131"/>
        <v>0</v>
      </c>
      <c r="I399" s="15">
        <f t="shared" si="132"/>
        <v>0</v>
      </c>
      <c r="J399" s="23">
        <v>0</v>
      </c>
      <c r="K399" s="23">
        <v>0</v>
      </c>
      <c r="L399" s="23">
        <v>0</v>
      </c>
      <c r="M399" s="23">
        <f t="shared" si="112"/>
        <v>0</v>
      </c>
      <c r="N399" s="14">
        <f t="shared" si="113"/>
        <v>0</v>
      </c>
      <c r="O399" s="23">
        <f t="shared" si="127"/>
        <v>0</v>
      </c>
      <c r="P399" s="15">
        <f t="shared" si="128"/>
        <v>0</v>
      </c>
      <c r="Q399" s="59">
        <f t="shared" si="133"/>
        <v>0</v>
      </c>
      <c r="R399" s="59">
        <f t="shared" si="134"/>
        <v>0</v>
      </c>
      <c r="S399" s="59">
        <f t="shared" si="135"/>
        <v>0</v>
      </c>
      <c r="T399" s="59">
        <f t="shared" si="136"/>
        <v>0</v>
      </c>
      <c r="U399" s="60">
        <f t="shared" si="137"/>
        <v>0</v>
      </c>
      <c r="V399" s="17">
        <f t="shared" si="138"/>
        <v>0</v>
      </c>
      <c r="W399" s="61">
        <f t="shared" si="139"/>
        <v>0</v>
      </c>
    </row>
    <row r="400" spans="1:23" s="1" customFormat="1" x14ac:dyDescent="0.2">
      <c r="A400" s="28" t="s">
        <v>151</v>
      </c>
      <c r="B400" s="65" t="s">
        <v>152</v>
      </c>
      <c r="C400" s="23">
        <v>0</v>
      </c>
      <c r="D400" s="23">
        <v>0</v>
      </c>
      <c r="E400" s="23">
        <v>0</v>
      </c>
      <c r="F400" s="23">
        <f t="shared" si="129"/>
        <v>0</v>
      </c>
      <c r="G400" s="23">
        <f t="shared" si="130"/>
        <v>0</v>
      </c>
      <c r="H400" s="23">
        <f t="shared" si="131"/>
        <v>0</v>
      </c>
      <c r="I400" s="15">
        <f t="shared" si="132"/>
        <v>0</v>
      </c>
      <c r="J400" s="23">
        <v>0</v>
      </c>
      <c r="K400" s="23">
        <v>0</v>
      </c>
      <c r="L400" s="23">
        <v>0</v>
      </c>
      <c r="M400" s="23">
        <f t="shared" si="112"/>
        <v>0</v>
      </c>
      <c r="N400" s="14">
        <f t="shared" si="113"/>
        <v>0</v>
      </c>
      <c r="O400" s="23">
        <f t="shared" si="127"/>
        <v>0</v>
      </c>
      <c r="P400" s="15">
        <f t="shared" si="128"/>
        <v>0</v>
      </c>
      <c r="Q400" s="59">
        <f t="shared" si="133"/>
        <v>0</v>
      </c>
      <c r="R400" s="59">
        <f t="shared" si="134"/>
        <v>0</v>
      </c>
      <c r="S400" s="59">
        <f t="shared" si="135"/>
        <v>0</v>
      </c>
      <c r="T400" s="59">
        <f t="shared" si="136"/>
        <v>0</v>
      </c>
      <c r="U400" s="60">
        <f t="shared" si="137"/>
        <v>0</v>
      </c>
      <c r="V400" s="17">
        <f t="shared" si="138"/>
        <v>0</v>
      </c>
      <c r="W400" s="61">
        <f t="shared" si="139"/>
        <v>0</v>
      </c>
    </row>
    <row r="401" spans="1:23" s="1" customFormat="1" x14ac:dyDescent="0.2">
      <c r="A401" s="28" t="s">
        <v>123</v>
      </c>
      <c r="B401" s="65" t="s">
        <v>124</v>
      </c>
      <c r="C401" s="23">
        <v>0</v>
      </c>
      <c r="D401" s="23">
        <v>0</v>
      </c>
      <c r="E401" s="23">
        <v>0</v>
      </c>
      <c r="F401" s="23">
        <f t="shared" si="129"/>
        <v>0</v>
      </c>
      <c r="G401" s="23">
        <f t="shared" si="130"/>
        <v>0</v>
      </c>
      <c r="H401" s="23">
        <f t="shared" si="131"/>
        <v>0</v>
      </c>
      <c r="I401" s="15">
        <f t="shared" si="132"/>
        <v>0</v>
      </c>
      <c r="J401" s="23">
        <v>0</v>
      </c>
      <c r="K401" s="23">
        <v>0</v>
      </c>
      <c r="L401" s="23">
        <v>0</v>
      </c>
      <c r="M401" s="23">
        <f t="shared" si="112"/>
        <v>0</v>
      </c>
      <c r="N401" s="14">
        <f t="shared" si="113"/>
        <v>0</v>
      </c>
      <c r="O401" s="23">
        <f t="shared" si="127"/>
        <v>0</v>
      </c>
      <c r="P401" s="15">
        <f t="shared" si="128"/>
        <v>0</v>
      </c>
      <c r="Q401" s="59">
        <f t="shared" si="133"/>
        <v>0</v>
      </c>
      <c r="R401" s="59">
        <f t="shared" si="134"/>
        <v>0</v>
      </c>
      <c r="S401" s="59">
        <f t="shared" si="135"/>
        <v>0</v>
      </c>
      <c r="T401" s="59">
        <f t="shared" si="136"/>
        <v>0</v>
      </c>
      <c r="U401" s="60">
        <f t="shared" si="137"/>
        <v>0</v>
      </c>
      <c r="V401" s="17">
        <f t="shared" si="138"/>
        <v>0</v>
      </c>
      <c r="W401" s="61">
        <f t="shared" si="139"/>
        <v>0</v>
      </c>
    </row>
    <row r="402" spans="1:23" s="1" customFormat="1" x14ac:dyDescent="0.2">
      <c r="A402" s="28" t="s">
        <v>125</v>
      </c>
      <c r="B402" s="65" t="s">
        <v>126</v>
      </c>
      <c r="C402" s="23">
        <v>0</v>
      </c>
      <c r="D402" s="23">
        <v>0</v>
      </c>
      <c r="E402" s="23">
        <v>0</v>
      </c>
      <c r="F402" s="23">
        <f t="shared" si="129"/>
        <v>0</v>
      </c>
      <c r="G402" s="23">
        <f t="shared" si="130"/>
        <v>0</v>
      </c>
      <c r="H402" s="23">
        <f t="shared" si="131"/>
        <v>0</v>
      </c>
      <c r="I402" s="15">
        <f t="shared" si="132"/>
        <v>0</v>
      </c>
      <c r="J402" s="23">
        <v>0</v>
      </c>
      <c r="K402" s="23">
        <v>0</v>
      </c>
      <c r="L402" s="23">
        <v>0</v>
      </c>
      <c r="M402" s="23">
        <f t="shared" si="112"/>
        <v>0</v>
      </c>
      <c r="N402" s="14">
        <f t="shared" si="113"/>
        <v>0</v>
      </c>
      <c r="O402" s="23">
        <f t="shared" si="127"/>
        <v>0</v>
      </c>
      <c r="P402" s="15">
        <f t="shared" si="128"/>
        <v>0</v>
      </c>
      <c r="Q402" s="59">
        <f t="shared" si="133"/>
        <v>0</v>
      </c>
      <c r="R402" s="59">
        <f t="shared" si="134"/>
        <v>0</v>
      </c>
      <c r="S402" s="59">
        <f t="shared" si="135"/>
        <v>0</v>
      </c>
      <c r="T402" s="59">
        <f t="shared" si="136"/>
        <v>0</v>
      </c>
      <c r="U402" s="60">
        <f t="shared" si="137"/>
        <v>0</v>
      </c>
      <c r="V402" s="17">
        <f t="shared" si="138"/>
        <v>0</v>
      </c>
      <c r="W402" s="61">
        <f t="shared" si="139"/>
        <v>0</v>
      </c>
    </row>
    <row r="403" spans="1:23" s="1" customFormat="1" ht="25.5" x14ac:dyDescent="0.2">
      <c r="A403" s="28" t="s">
        <v>127</v>
      </c>
      <c r="B403" s="65" t="s">
        <v>128</v>
      </c>
      <c r="C403" s="23">
        <v>0</v>
      </c>
      <c r="D403" s="23">
        <v>0</v>
      </c>
      <c r="E403" s="23">
        <v>0</v>
      </c>
      <c r="F403" s="23">
        <f t="shared" si="129"/>
        <v>0</v>
      </c>
      <c r="G403" s="23">
        <f t="shared" si="130"/>
        <v>0</v>
      </c>
      <c r="H403" s="23">
        <f t="shared" si="131"/>
        <v>0</v>
      </c>
      <c r="I403" s="15">
        <f t="shared" si="132"/>
        <v>0</v>
      </c>
      <c r="J403" s="23">
        <v>0</v>
      </c>
      <c r="K403" s="23">
        <v>0</v>
      </c>
      <c r="L403" s="23">
        <v>0</v>
      </c>
      <c r="M403" s="23">
        <f t="shared" si="112"/>
        <v>0</v>
      </c>
      <c r="N403" s="14">
        <f t="shared" si="113"/>
        <v>0</v>
      </c>
      <c r="O403" s="23">
        <f t="shared" si="127"/>
        <v>0</v>
      </c>
      <c r="P403" s="15">
        <f t="shared" si="128"/>
        <v>0</v>
      </c>
      <c r="Q403" s="59">
        <f t="shared" si="133"/>
        <v>0</v>
      </c>
      <c r="R403" s="59">
        <f t="shared" si="134"/>
        <v>0</v>
      </c>
      <c r="S403" s="59">
        <f t="shared" si="135"/>
        <v>0</v>
      </c>
      <c r="T403" s="59">
        <f t="shared" si="136"/>
        <v>0</v>
      </c>
      <c r="U403" s="60">
        <f t="shared" si="137"/>
        <v>0</v>
      </c>
      <c r="V403" s="17">
        <f t="shared" si="138"/>
        <v>0</v>
      </c>
      <c r="W403" s="61">
        <f t="shared" si="139"/>
        <v>0</v>
      </c>
    </row>
    <row r="404" spans="1:23" s="1" customFormat="1" x14ac:dyDescent="0.2">
      <c r="A404" s="28" t="s">
        <v>129</v>
      </c>
      <c r="B404" s="65" t="s">
        <v>130</v>
      </c>
      <c r="C404" s="23">
        <v>0</v>
      </c>
      <c r="D404" s="23">
        <v>0</v>
      </c>
      <c r="E404" s="23">
        <v>0</v>
      </c>
      <c r="F404" s="23">
        <f t="shared" si="129"/>
        <v>0</v>
      </c>
      <c r="G404" s="23">
        <f t="shared" si="130"/>
        <v>0</v>
      </c>
      <c r="H404" s="23">
        <f t="shared" si="131"/>
        <v>0</v>
      </c>
      <c r="I404" s="15">
        <f t="shared" si="132"/>
        <v>0</v>
      </c>
      <c r="J404" s="23">
        <v>0</v>
      </c>
      <c r="K404" s="23">
        <v>0</v>
      </c>
      <c r="L404" s="23">
        <v>0</v>
      </c>
      <c r="M404" s="23">
        <f t="shared" si="112"/>
        <v>0</v>
      </c>
      <c r="N404" s="14">
        <f t="shared" si="113"/>
        <v>0</v>
      </c>
      <c r="O404" s="23">
        <f t="shared" si="127"/>
        <v>0</v>
      </c>
      <c r="P404" s="15">
        <f t="shared" si="128"/>
        <v>0</v>
      </c>
      <c r="Q404" s="59">
        <f t="shared" si="133"/>
        <v>0</v>
      </c>
      <c r="R404" s="59">
        <f t="shared" si="134"/>
        <v>0</v>
      </c>
      <c r="S404" s="59">
        <f t="shared" si="135"/>
        <v>0</v>
      </c>
      <c r="T404" s="59">
        <f t="shared" si="136"/>
        <v>0</v>
      </c>
      <c r="U404" s="60">
        <f t="shared" si="137"/>
        <v>0</v>
      </c>
      <c r="V404" s="17">
        <f t="shared" si="138"/>
        <v>0</v>
      </c>
      <c r="W404" s="61">
        <f t="shared" si="139"/>
        <v>0</v>
      </c>
    </row>
    <row r="405" spans="1:23" s="1" customFormat="1" ht="25.5" x14ac:dyDescent="0.2">
      <c r="A405" s="28" t="s">
        <v>131</v>
      </c>
      <c r="B405" s="65" t="s">
        <v>132</v>
      </c>
      <c r="C405" s="23">
        <v>0</v>
      </c>
      <c r="D405" s="23">
        <v>0</v>
      </c>
      <c r="E405" s="23">
        <v>0</v>
      </c>
      <c r="F405" s="23">
        <f t="shared" si="129"/>
        <v>0</v>
      </c>
      <c r="G405" s="23">
        <f t="shared" si="130"/>
        <v>0</v>
      </c>
      <c r="H405" s="23">
        <f t="shared" si="131"/>
        <v>0</v>
      </c>
      <c r="I405" s="15">
        <f t="shared" si="132"/>
        <v>0</v>
      </c>
      <c r="J405" s="23">
        <v>0</v>
      </c>
      <c r="K405" s="23">
        <v>0</v>
      </c>
      <c r="L405" s="23">
        <v>0</v>
      </c>
      <c r="M405" s="23">
        <f t="shared" si="112"/>
        <v>0</v>
      </c>
      <c r="N405" s="14">
        <f t="shared" si="113"/>
        <v>0</v>
      </c>
      <c r="O405" s="23">
        <f t="shared" si="127"/>
        <v>0</v>
      </c>
      <c r="P405" s="15">
        <f t="shared" si="128"/>
        <v>0</v>
      </c>
      <c r="Q405" s="59">
        <f t="shared" si="133"/>
        <v>0</v>
      </c>
      <c r="R405" s="59">
        <f t="shared" si="134"/>
        <v>0</v>
      </c>
      <c r="S405" s="59">
        <f t="shared" si="135"/>
        <v>0</v>
      </c>
      <c r="T405" s="59">
        <f t="shared" si="136"/>
        <v>0</v>
      </c>
      <c r="U405" s="60">
        <f t="shared" si="137"/>
        <v>0</v>
      </c>
      <c r="V405" s="17">
        <f t="shared" si="138"/>
        <v>0</v>
      </c>
      <c r="W405" s="61">
        <f t="shared" si="139"/>
        <v>0</v>
      </c>
    </row>
    <row r="406" spans="1:23" s="1" customFormat="1" x14ac:dyDescent="0.2">
      <c r="A406" s="28" t="s">
        <v>133</v>
      </c>
      <c r="B406" s="65" t="s">
        <v>134</v>
      </c>
      <c r="C406" s="23">
        <v>0</v>
      </c>
      <c r="D406" s="23">
        <v>0</v>
      </c>
      <c r="E406" s="23">
        <v>0</v>
      </c>
      <c r="F406" s="23">
        <f t="shared" si="129"/>
        <v>0</v>
      </c>
      <c r="G406" s="23">
        <f t="shared" si="130"/>
        <v>0</v>
      </c>
      <c r="H406" s="23">
        <f t="shared" si="131"/>
        <v>0</v>
      </c>
      <c r="I406" s="15">
        <f t="shared" si="132"/>
        <v>0</v>
      </c>
      <c r="J406" s="23">
        <v>0</v>
      </c>
      <c r="K406" s="23">
        <v>0</v>
      </c>
      <c r="L406" s="23">
        <v>0</v>
      </c>
      <c r="M406" s="23">
        <f t="shared" si="112"/>
        <v>0</v>
      </c>
      <c r="N406" s="14">
        <f t="shared" si="113"/>
        <v>0</v>
      </c>
      <c r="O406" s="23">
        <f t="shared" si="127"/>
        <v>0</v>
      </c>
      <c r="P406" s="15">
        <f t="shared" si="128"/>
        <v>0</v>
      </c>
      <c r="Q406" s="59">
        <f t="shared" si="133"/>
        <v>0</v>
      </c>
      <c r="R406" s="59">
        <f t="shared" si="134"/>
        <v>0</v>
      </c>
      <c r="S406" s="59">
        <f t="shared" si="135"/>
        <v>0</v>
      </c>
      <c r="T406" s="59">
        <f t="shared" si="136"/>
        <v>0</v>
      </c>
      <c r="U406" s="60">
        <f t="shared" si="137"/>
        <v>0</v>
      </c>
      <c r="V406" s="17">
        <f t="shared" si="138"/>
        <v>0</v>
      </c>
      <c r="W406" s="61">
        <f t="shared" si="139"/>
        <v>0</v>
      </c>
    </row>
    <row r="407" spans="1:23" s="1" customFormat="1" x14ac:dyDescent="0.2">
      <c r="A407" s="28" t="s">
        <v>135</v>
      </c>
      <c r="B407" s="65" t="s">
        <v>136</v>
      </c>
      <c r="C407" s="23">
        <v>0</v>
      </c>
      <c r="D407" s="23">
        <v>0</v>
      </c>
      <c r="E407" s="23">
        <v>0</v>
      </c>
      <c r="F407" s="23">
        <f t="shared" si="129"/>
        <v>0</v>
      </c>
      <c r="G407" s="23">
        <f t="shared" si="130"/>
        <v>0</v>
      </c>
      <c r="H407" s="23">
        <f t="shared" si="131"/>
        <v>0</v>
      </c>
      <c r="I407" s="15">
        <f t="shared" si="132"/>
        <v>0</v>
      </c>
      <c r="J407" s="23">
        <v>0</v>
      </c>
      <c r="K407" s="23">
        <v>0</v>
      </c>
      <c r="L407" s="23">
        <v>0</v>
      </c>
      <c r="M407" s="23">
        <f t="shared" si="112"/>
        <v>0</v>
      </c>
      <c r="N407" s="14">
        <f t="shared" si="113"/>
        <v>0</v>
      </c>
      <c r="O407" s="23">
        <f t="shared" si="127"/>
        <v>0</v>
      </c>
      <c r="P407" s="15">
        <f t="shared" si="128"/>
        <v>0</v>
      </c>
      <c r="Q407" s="59">
        <f t="shared" si="133"/>
        <v>0</v>
      </c>
      <c r="R407" s="59">
        <f t="shared" si="134"/>
        <v>0</v>
      </c>
      <c r="S407" s="59">
        <f t="shared" si="135"/>
        <v>0</v>
      </c>
      <c r="T407" s="59">
        <f t="shared" si="136"/>
        <v>0</v>
      </c>
      <c r="U407" s="60">
        <f t="shared" si="137"/>
        <v>0</v>
      </c>
      <c r="V407" s="17">
        <f t="shared" si="138"/>
        <v>0</v>
      </c>
      <c r="W407" s="61">
        <f t="shared" si="139"/>
        <v>0</v>
      </c>
    </row>
    <row r="408" spans="1:23" s="1" customFormat="1" x14ac:dyDescent="0.2">
      <c r="A408" s="28" t="s">
        <v>153</v>
      </c>
      <c r="B408" s="65" t="s">
        <v>176</v>
      </c>
      <c r="C408" s="23">
        <v>0</v>
      </c>
      <c r="D408" s="23">
        <v>0</v>
      </c>
      <c r="E408" s="23">
        <v>0</v>
      </c>
      <c r="F408" s="23">
        <f t="shared" si="129"/>
        <v>0</v>
      </c>
      <c r="G408" s="23">
        <f t="shared" si="130"/>
        <v>0</v>
      </c>
      <c r="H408" s="23">
        <f t="shared" si="131"/>
        <v>0</v>
      </c>
      <c r="I408" s="15">
        <f t="shared" si="132"/>
        <v>0</v>
      </c>
      <c r="J408" s="23">
        <v>0</v>
      </c>
      <c r="K408" s="23">
        <v>0</v>
      </c>
      <c r="L408" s="23">
        <v>0</v>
      </c>
      <c r="M408" s="23">
        <f t="shared" si="112"/>
        <v>0</v>
      </c>
      <c r="N408" s="14">
        <f t="shared" si="113"/>
        <v>0</v>
      </c>
      <c r="O408" s="23">
        <f t="shared" si="127"/>
        <v>0</v>
      </c>
      <c r="P408" s="15">
        <f t="shared" si="128"/>
        <v>0</v>
      </c>
      <c r="Q408" s="59">
        <f t="shared" si="133"/>
        <v>0</v>
      </c>
      <c r="R408" s="59">
        <f t="shared" si="134"/>
        <v>0</v>
      </c>
      <c r="S408" s="59">
        <f t="shared" si="135"/>
        <v>0</v>
      </c>
      <c r="T408" s="59">
        <f t="shared" si="136"/>
        <v>0</v>
      </c>
      <c r="U408" s="60">
        <f t="shared" si="137"/>
        <v>0</v>
      </c>
      <c r="V408" s="17">
        <f t="shared" si="138"/>
        <v>0</v>
      </c>
      <c r="W408" s="61">
        <f t="shared" si="139"/>
        <v>0</v>
      </c>
    </row>
    <row r="409" spans="1:23" s="1" customFormat="1" ht="38.25" x14ac:dyDescent="0.2">
      <c r="A409" s="28" t="s">
        <v>137</v>
      </c>
      <c r="B409" s="65" t="s">
        <v>138</v>
      </c>
      <c r="C409" s="23">
        <v>12811658.15</v>
      </c>
      <c r="D409" s="23">
        <v>6212090.2599999998</v>
      </c>
      <c r="E409" s="23">
        <v>6212090.2599999998</v>
      </c>
      <c r="F409" s="23">
        <f t="shared" si="129"/>
        <v>0</v>
      </c>
      <c r="G409" s="14">
        <f t="shared" si="130"/>
        <v>100</v>
      </c>
      <c r="H409" s="23">
        <f t="shared" si="131"/>
        <v>-6599567.8900000006</v>
      </c>
      <c r="I409" s="15">
        <f t="shared" si="132"/>
        <v>-51.512207184516548</v>
      </c>
      <c r="J409" s="23">
        <v>762.5</v>
      </c>
      <c r="K409" s="23">
        <v>51723.26</v>
      </c>
      <c r="L409" s="23">
        <v>51723.26</v>
      </c>
      <c r="M409" s="23">
        <f t="shared" si="112"/>
        <v>0</v>
      </c>
      <c r="N409" s="14">
        <f t="shared" si="113"/>
        <v>100</v>
      </c>
      <c r="O409" s="23">
        <f t="shared" si="127"/>
        <v>50960.76</v>
      </c>
      <c r="P409" s="15">
        <f t="shared" si="128"/>
        <v>6683.3783606557372</v>
      </c>
      <c r="Q409" s="59">
        <f t="shared" si="133"/>
        <v>12812420.65</v>
      </c>
      <c r="R409" s="59">
        <f t="shared" si="134"/>
        <v>6263813.5199999996</v>
      </c>
      <c r="S409" s="59">
        <f t="shared" si="135"/>
        <v>6263813.5199999996</v>
      </c>
      <c r="T409" s="59">
        <f t="shared" si="136"/>
        <v>0</v>
      </c>
      <c r="U409" s="60">
        <f t="shared" si="137"/>
        <v>100</v>
      </c>
      <c r="V409" s="17">
        <f t="shared" si="138"/>
        <v>-6548607.1300000008</v>
      </c>
      <c r="W409" s="61">
        <f t="shared" si="139"/>
        <v>-51.111396580629751</v>
      </c>
    </row>
    <row r="410" spans="1:23" s="1" customFormat="1" ht="38.25" x14ac:dyDescent="0.2">
      <c r="A410" s="28" t="s">
        <v>139</v>
      </c>
      <c r="B410" s="65" t="s">
        <v>140</v>
      </c>
      <c r="C410" s="23">
        <v>12811658.15</v>
      </c>
      <c r="D410" s="23">
        <v>6212090.2599999998</v>
      </c>
      <c r="E410" s="23">
        <v>6212090.2599999998</v>
      </c>
      <c r="F410" s="23">
        <f t="shared" si="129"/>
        <v>0</v>
      </c>
      <c r="G410" s="14">
        <f t="shared" si="130"/>
        <v>100</v>
      </c>
      <c r="H410" s="23">
        <f t="shared" si="131"/>
        <v>-6599567.8900000006</v>
      </c>
      <c r="I410" s="15">
        <f t="shared" si="132"/>
        <v>-51.512207184516548</v>
      </c>
      <c r="J410" s="23">
        <v>762.5</v>
      </c>
      <c r="K410" s="23">
        <v>51723.26</v>
      </c>
      <c r="L410" s="23">
        <v>51723.26</v>
      </c>
      <c r="M410" s="23">
        <f t="shared" si="112"/>
        <v>0</v>
      </c>
      <c r="N410" s="14">
        <f t="shared" si="113"/>
        <v>100</v>
      </c>
      <c r="O410" s="23">
        <f t="shared" si="127"/>
        <v>50960.76</v>
      </c>
      <c r="P410" s="15">
        <f t="shared" si="128"/>
        <v>6683.3783606557372</v>
      </c>
      <c r="Q410" s="59">
        <f t="shared" si="133"/>
        <v>12812420.65</v>
      </c>
      <c r="R410" s="59">
        <f t="shared" si="134"/>
        <v>6263813.5199999996</v>
      </c>
      <c r="S410" s="59">
        <f t="shared" si="135"/>
        <v>6263813.5199999996</v>
      </c>
      <c r="T410" s="59">
        <f t="shared" si="136"/>
        <v>0</v>
      </c>
      <c r="U410" s="60">
        <f t="shared" si="137"/>
        <v>100</v>
      </c>
      <c r="V410" s="17">
        <f t="shared" si="138"/>
        <v>-6548607.1300000008</v>
      </c>
      <c r="W410" s="61">
        <f t="shared" si="139"/>
        <v>-51.111396580629751</v>
      </c>
    </row>
    <row r="411" spans="1:23" s="1" customFormat="1" x14ac:dyDescent="0.2">
      <c r="A411" s="28" t="s">
        <v>177</v>
      </c>
      <c r="B411" s="65" t="s">
        <v>178</v>
      </c>
      <c r="C411" s="23">
        <v>0</v>
      </c>
      <c r="D411" s="23">
        <v>4551769.74</v>
      </c>
      <c r="E411" s="23">
        <v>4523859.97</v>
      </c>
      <c r="F411" s="23">
        <f t="shared" si="129"/>
        <v>27909.770000000484</v>
      </c>
      <c r="G411" s="14">
        <f t="shared" si="130"/>
        <v>99.386836953663632</v>
      </c>
      <c r="H411" s="23">
        <f t="shared" si="131"/>
        <v>4523859.97</v>
      </c>
      <c r="I411" s="15">
        <f t="shared" si="132"/>
        <v>0</v>
      </c>
      <c r="J411" s="23">
        <v>0</v>
      </c>
      <c r="K411" s="23">
        <v>0</v>
      </c>
      <c r="L411" s="23">
        <v>0</v>
      </c>
      <c r="M411" s="23">
        <f t="shared" si="112"/>
        <v>0</v>
      </c>
      <c r="N411" s="14">
        <f t="shared" si="113"/>
        <v>0</v>
      </c>
      <c r="O411" s="23">
        <f t="shared" si="127"/>
        <v>0</v>
      </c>
      <c r="P411" s="15">
        <f t="shared" si="128"/>
        <v>0</v>
      </c>
      <c r="Q411" s="59">
        <f t="shared" si="133"/>
        <v>0</v>
      </c>
      <c r="R411" s="59">
        <f t="shared" si="134"/>
        <v>4551769.74</v>
      </c>
      <c r="S411" s="59">
        <f t="shared" si="135"/>
        <v>4523859.97</v>
      </c>
      <c r="T411" s="59">
        <f t="shared" si="136"/>
        <v>-27909.770000000484</v>
      </c>
      <c r="U411" s="60">
        <f t="shared" si="137"/>
        <v>99.386836953663632</v>
      </c>
      <c r="V411" s="17">
        <f t="shared" si="138"/>
        <v>4523859.97</v>
      </c>
      <c r="W411" s="61">
        <f t="shared" si="139"/>
        <v>0</v>
      </c>
    </row>
    <row r="412" spans="1:23" s="1" customFormat="1" ht="38.25" x14ac:dyDescent="0.2">
      <c r="A412" s="28" t="s">
        <v>179</v>
      </c>
      <c r="B412" s="65" t="s">
        <v>180</v>
      </c>
      <c r="C412" s="23">
        <v>0</v>
      </c>
      <c r="D412" s="23">
        <v>4551769.74</v>
      </c>
      <c r="E412" s="23">
        <v>4523859.97</v>
      </c>
      <c r="F412" s="23">
        <f t="shared" si="129"/>
        <v>27909.770000000484</v>
      </c>
      <c r="G412" s="14">
        <f t="shared" si="130"/>
        <v>99.386836953663632</v>
      </c>
      <c r="H412" s="23">
        <f t="shared" si="131"/>
        <v>4523859.97</v>
      </c>
      <c r="I412" s="15">
        <f t="shared" si="132"/>
        <v>0</v>
      </c>
      <c r="J412" s="23">
        <v>0</v>
      </c>
      <c r="K412" s="23">
        <v>0</v>
      </c>
      <c r="L412" s="23">
        <v>0</v>
      </c>
      <c r="M412" s="23">
        <f t="shared" si="112"/>
        <v>0</v>
      </c>
      <c r="N412" s="14">
        <f t="shared" si="113"/>
        <v>0</v>
      </c>
      <c r="O412" s="23">
        <f t="shared" si="127"/>
        <v>0</v>
      </c>
      <c r="P412" s="15">
        <f t="shared" si="128"/>
        <v>0</v>
      </c>
      <c r="Q412" s="59">
        <f t="shared" si="133"/>
        <v>0</v>
      </c>
      <c r="R412" s="59">
        <f t="shared" si="134"/>
        <v>4551769.74</v>
      </c>
      <c r="S412" s="59">
        <f t="shared" si="135"/>
        <v>4523859.97</v>
      </c>
      <c r="T412" s="59">
        <f t="shared" si="136"/>
        <v>-27909.770000000484</v>
      </c>
      <c r="U412" s="60">
        <f t="shared" si="137"/>
        <v>99.386836953663632</v>
      </c>
      <c r="V412" s="17">
        <f t="shared" si="138"/>
        <v>4523859.97</v>
      </c>
      <c r="W412" s="61">
        <f t="shared" si="139"/>
        <v>0</v>
      </c>
    </row>
    <row r="413" spans="1:23" s="1" customFormat="1" x14ac:dyDescent="0.2">
      <c r="A413" s="28" t="s">
        <v>155</v>
      </c>
      <c r="B413" s="65" t="s">
        <v>156</v>
      </c>
      <c r="C413" s="23">
        <v>0</v>
      </c>
      <c r="D413" s="23">
        <v>0</v>
      </c>
      <c r="E413" s="23">
        <v>0</v>
      </c>
      <c r="F413" s="23">
        <f t="shared" si="129"/>
        <v>0</v>
      </c>
      <c r="G413" s="23">
        <f t="shared" si="130"/>
        <v>0</v>
      </c>
      <c r="H413" s="23">
        <f t="shared" si="131"/>
        <v>0</v>
      </c>
      <c r="I413" s="15">
        <f t="shared" si="132"/>
        <v>0</v>
      </c>
      <c r="J413" s="23">
        <v>0</v>
      </c>
      <c r="K413" s="23">
        <v>0</v>
      </c>
      <c r="L413" s="23">
        <v>0</v>
      </c>
      <c r="M413" s="23">
        <f t="shared" si="112"/>
        <v>0</v>
      </c>
      <c r="N413" s="14">
        <f t="shared" si="113"/>
        <v>0</v>
      </c>
      <c r="O413" s="23">
        <f t="shared" si="127"/>
        <v>0</v>
      </c>
      <c r="P413" s="15">
        <f t="shared" si="128"/>
        <v>0</v>
      </c>
      <c r="Q413" s="59">
        <f t="shared" si="133"/>
        <v>0</v>
      </c>
      <c r="R413" s="59">
        <f t="shared" si="134"/>
        <v>0</v>
      </c>
      <c r="S413" s="59">
        <f t="shared" si="135"/>
        <v>0</v>
      </c>
      <c r="T413" s="59">
        <f t="shared" si="136"/>
        <v>0</v>
      </c>
      <c r="U413" s="60">
        <f t="shared" si="137"/>
        <v>0</v>
      </c>
      <c r="V413" s="17">
        <f t="shared" si="138"/>
        <v>0</v>
      </c>
      <c r="W413" s="61">
        <f t="shared" si="139"/>
        <v>0</v>
      </c>
    </row>
    <row r="414" spans="1:23" s="20" customFormat="1" x14ac:dyDescent="0.2">
      <c r="A414" s="28" t="s">
        <v>181</v>
      </c>
      <c r="B414" s="65" t="s">
        <v>182</v>
      </c>
      <c r="C414" s="23">
        <v>0</v>
      </c>
      <c r="D414" s="23">
        <v>0</v>
      </c>
      <c r="E414" s="23">
        <v>0</v>
      </c>
      <c r="F414" s="23">
        <f t="shared" si="129"/>
        <v>0</v>
      </c>
      <c r="G414" s="23">
        <f t="shared" si="130"/>
        <v>0</v>
      </c>
      <c r="H414" s="23">
        <f t="shared" si="131"/>
        <v>0</v>
      </c>
      <c r="I414" s="15">
        <f t="shared" si="132"/>
        <v>0</v>
      </c>
      <c r="J414" s="23">
        <v>0</v>
      </c>
      <c r="K414" s="23">
        <v>0</v>
      </c>
      <c r="L414" s="23">
        <v>0</v>
      </c>
      <c r="M414" s="23">
        <f t="shared" si="112"/>
        <v>0</v>
      </c>
      <c r="N414" s="14">
        <f t="shared" si="113"/>
        <v>0</v>
      </c>
      <c r="O414" s="23">
        <f t="shared" si="127"/>
        <v>0</v>
      </c>
      <c r="P414" s="15">
        <f t="shared" si="128"/>
        <v>0</v>
      </c>
      <c r="Q414" s="59">
        <f t="shared" si="133"/>
        <v>0</v>
      </c>
      <c r="R414" s="24">
        <f t="shared" si="134"/>
        <v>0</v>
      </c>
      <c r="S414" s="24">
        <f t="shared" si="135"/>
        <v>0</v>
      </c>
      <c r="T414" s="24">
        <f t="shared" si="136"/>
        <v>0</v>
      </c>
      <c r="U414" s="57">
        <f t="shared" si="137"/>
        <v>0</v>
      </c>
      <c r="V414" s="23">
        <f t="shared" si="138"/>
        <v>0</v>
      </c>
      <c r="W414" s="58">
        <f t="shared" si="139"/>
        <v>0</v>
      </c>
    </row>
    <row r="415" spans="1:23" s="20" customFormat="1" x14ac:dyDescent="0.2">
      <c r="A415" s="28" t="s">
        <v>157</v>
      </c>
      <c r="B415" s="65" t="s">
        <v>158</v>
      </c>
      <c r="C415" s="23">
        <v>0</v>
      </c>
      <c r="D415" s="23">
        <v>0</v>
      </c>
      <c r="E415" s="23">
        <v>0</v>
      </c>
      <c r="F415" s="23">
        <f t="shared" si="129"/>
        <v>0</v>
      </c>
      <c r="G415" s="23">
        <f t="shared" si="130"/>
        <v>0</v>
      </c>
      <c r="H415" s="23">
        <f t="shared" si="131"/>
        <v>0</v>
      </c>
      <c r="I415" s="15">
        <f t="shared" si="132"/>
        <v>0</v>
      </c>
      <c r="J415" s="23">
        <v>0</v>
      </c>
      <c r="K415" s="23">
        <v>0</v>
      </c>
      <c r="L415" s="23">
        <v>0</v>
      </c>
      <c r="M415" s="23">
        <f t="shared" si="112"/>
        <v>0</v>
      </c>
      <c r="N415" s="14">
        <f t="shared" si="113"/>
        <v>0</v>
      </c>
      <c r="O415" s="23">
        <f t="shared" si="127"/>
        <v>0</v>
      </c>
      <c r="P415" s="15">
        <f t="shared" si="128"/>
        <v>0</v>
      </c>
      <c r="Q415" s="59">
        <f t="shared" si="133"/>
        <v>0</v>
      </c>
      <c r="R415" s="24">
        <f t="shared" si="134"/>
        <v>0</v>
      </c>
      <c r="S415" s="24">
        <f t="shared" si="135"/>
        <v>0</v>
      </c>
      <c r="T415" s="24">
        <f t="shared" si="136"/>
        <v>0</v>
      </c>
      <c r="U415" s="57">
        <f t="shared" si="137"/>
        <v>0</v>
      </c>
      <c r="V415" s="23">
        <f t="shared" si="138"/>
        <v>0</v>
      </c>
      <c r="W415" s="58">
        <f t="shared" si="139"/>
        <v>0</v>
      </c>
    </row>
    <row r="416" spans="1:23" s="20" customFormat="1" x14ac:dyDescent="0.2">
      <c r="A416" s="28" t="s">
        <v>141</v>
      </c>
      <c r="B416" s="65" t="s">
        <v>142</v>
      </c>
      <c r="C416" s="23">
        <v>0</v>
      </c>
      <c r="D416" s="23">
        <v>0</v>
      </c>
      <c r="E416" s="23">
        <v>0</v>
      </c>
      <c r="F416" s="23">
        <f t="shared" si="129"/>
        <v>0</v>
      </c>
      <c r="G416" s="23">
        <f t="shared" si="130"/>
        <v>0</v>
      </c>
      <c r="H416" s="23">
        <f t="shared" si="131"/>
        <v>0</v>
      </c>
      <c r="I416" s="15">
        <f t="shared" si="132"/>
        <v>0</v>
      </c>
      <c r="J416" s="23">
        <v>0</v>
      </c>
      <c r="K416" s="23">
        <v>0</v>
      </c>
      <c r="L416" s="23">
        <v>0</v>
      </c>
      <c r="M416" s="23">
        <f t="shared" si="112"/>
        <v>0</v>
      </c>
      <c r="N416" s="14">
        <f t="shared" si="113"/>
        <v>0</v>
      </c>
      <c r="O416" s="23">
        <f t="shared" si="127"/>
        <v>0</v>
      </c>
      <c r="P416" s="15">
        <f t="shared" si="128"/>
        <v>0</v>
      </c>
      <c r="Q416" s="59">
        <f t="shared" si="133"/>
        <v>0</v>
      </c>
      <c r="R416" s="24">
        <f t="shared" si="134"/>
        <v>0</v>
      </c>
      <c r="S416" s="24">
        <f t="shared" si="135"/>
        <v>0</v>
      </c>
      <c r="T416" s="24">
        <f t="shared" si="136"/>
        <v>0</v>
      </c>
      <c r="U416" s="57">
        <f t="shared" si="137"/>
        <v>0</v>
      </c>
      <c r="V416" s="23">
        <f t="shared" si="138"/>
        <v>0</v>
      </c>
      <c r="W416" s="58">
        <f t="shared" si="139"/>
        <v>0</v>
      </c>
    </row>
    <row r="417" spans="1:23" s="20" customFormat="1" x14ac:dyDescent="0.2">
      <c r="A417" s="28" t="s">
        <v>186</v>
      </c>
      <c r="B417" s="65" t="s">
        <v>256</v>
      </c>
      <c r="C417" s="23">
        <v>0</v>
      </c>
      <c r="D417" s="23">
        <v>0</v>
      </c>
      <c r="E417" s="23">
        <v>0</v>
      </c>
      <c r="F417" s="23">
        <f t="shared" si="129"/>
        <v>0</v>
      </c>
      <c r="G417" s="23">
        <f t="shared" si="130"/>
        <v>0</v>
      </c>
      <c r="H417" s="23">
        <f t="shared" si="131"/>
        <v>0</v>
      </c>
      <c r="I417" s="15">
        <f t="shared" si="132"/>
        <v>0</v>
      </c>
      <c r="J417" s="23">
        <v>3236617.82</v>
      </c>
      <c r="K417" s="23">
        <v>124140</v>
      </c>
      <c r="L417" s="23">
        <v>124140</v>
      </c>
      <c r="M417" s="23">
        <f t="shared" si="112"/>
        <v>0</v>
      </c>
      <c r="N417" s="14">
        <f t="shared" si="113"/>
        <v>100</v>
      </c>
      <c r="O417" s="23">
        <f t="shared" si="127"/>
        <v>-3112477.82</v>
      </c>
      <c r="P417" s="15">
        <f t="shared" si="128"/>
        <v>-96.164514721728864</v>
      </c>
      <c r="Q417" s="59">
        <f t="shared" si="133"/>
        <v>3236617.82</v>
      </c>
      <c r="R417" s="24">
        <f t="shared" si="134"/>
        <v>124140</v>
      </c>
      <c r="S417" s="24">
        <f t="shared" si="135"/>
        <v>124140</v>
      </c>
      <c r="T417" s="24">
        <f t="shared" si="136"/>
        <v>0</v>
      </c>
      <c r="U417" s="57">
        <f t="shared" si="137"/>
        <v>100</v>
      </c>
      <c r="V417" s="23">
        <f t="shared" si="138"/>
        <v>-3112477.82</v>
      </c>
      <c r="W417" s="58">
        <f t="shared" si="139"/>
        <v>-96.164514721728864</v>
      </c>
    </row>
    <row r="418" spans="1:23" s="20" customFormat="1" x14ac:dyDescent="0.2">
      <c r="A418" s="28" t="s">
        <v>257</v>
      </c>
      <c r="B418" s="65" t="s">
        <v>258</v>
      </c>
      <c r="C418" s="23">
        <v>0</v>
      </c>
      <c r="D418" s="23">
        <v>0</v>
      </c>
      <c r="E418" s="23">
        <v>0</v>
      </c>
      <c r="F418" s="23">
        <f t="shared" si="129"/>
        <v>0</v>
      </c>
      <c r="G418" s="23">
        <f t="shared" si="130"/>
        <v>0</v>
      </c>
      <c r="H418" s="23">
        <f t="shared" si="131"/>
        <v>0</v>
      </c>
      <c r="I418" s="15">
        <f t="shared" si="132"/>
        <v>0</v>
      </c>
      <c r="J418" s="23">
        <v>0</v>
      </c>
      <c r="K418" s="23">
        <v>0</v>
      </c>
      <c r="L418" s="23">
        <v>0</v>
      </c>
      <c r="M418" s="23">
        <f t="shared" si="112"/>
        <v>0</v>
      </c>
      <c r="N418" s="14">
        <f t="shared" si="113"/>
        <v>0</v>
      </c>
      <c r="O418" s="23">
        <f t="shared" si="127"/>
        <v>0</v>
      </c>
      <c r="P418" s="15">
        <f t="shared" si="128"/>
        <v>0</v>
      </c>
      <c r="Q418" s="59">
        <f t="shared" si="133"/>
        <v>0</v>
      </c>
      <c r="R418" s="24">
        <f t="shared" si="134"/>
        <v>0</v>
      </c>
      <c r="S418" s="24">
        <f t="shared" si="135"/>
        <v>0</v>
      </c>
      <c r="T418" s="24">
        <f t="shared" si="136"/>
        <v>0</v>
      </c>
      <c r="U418" s="57">
        <f t="shared" si="137"/>
        <v>0</v>
      </c>
      <c r="V418" s="23">
        <f t="shared" si="138"/>
        <v>0</v>
      </c>
      <c r="W418" s="58">
        <f t="shared" si="139"/>
        <v>0</v>
      </c>
    </row>
    <row r="419" spans="1:23" s="20" customFormat="1" ht="25.5" x14ac:dyDescent="0.2">
      <c r="A419" s="28" t="s">
        <v>259</v>
      </c>
      <c r="B419" s="65" t="s">
        <v>260</v>
      </c>
      <c r="C419" s="23">
        <v>0</v>
      </c>
      <c r="D419" s="23">
        <v>0</v>
      </c>
      <c r="E419" s="23">
        <v>0</v>
      </c>
      <c r="F419" s="23">
        <f t="shared" si="129"/>
        <v>0</v>
      </c>
      <c r="G419" s="23">
        <f t="shared" si="130"/>
        <v>0</v>
      </c>
      <c r="H419" s="23">
        <f t="shared" si="131"/>
        <v>0</v>
      </c>
      <c r="I419" s="15">
        <f t="shared" si="132"/>
        <v>0</v>
      </c>
      <c r="J419" s="23">
        <v>0</v>
      </c>
      <c r="K419" s="23">
        <v>0</v>
      </c>
      <c r="L419" s="23">
        <v>0</v>
      </c>
      <c r="M419" s="23">
        <f t="shared" si="112"/>
        <v>0</v>
      </c>
      <c r="N419" s="14">
        <f t="shared" si="113"/>
        <v>0</v>
      </c>
      <c r="O419" s="23">
        <f t="shared" si="127"/>
        <v>0</v>
      </c>
      <c r="P419" s="15">
        <f t="shared" si="128"/>
        <v>0</v>
      </c>
      <c r="Q419" s="59">
        <f t="shared" si="133"/>
        <v>0</v>
      </c>
      <c r="R419" s="24">
        <f t="shared" si="134"/>
        <v>0</v>
      </c>
      <c r="S419" s="24">
        <f t="shared" si="135"/>
        <v>0</v>
      </c>
      <c r="T419" s="24">
        <f t="shared" si="136"/>
        <v>0</v>
      </c>
      <c r="U419" s="57">
        <f t="shared" si="137"/>
        <v>0</v>
      </c>
      <c r="V419" s="23">
        <f t="shared" si="138"/>
        <v>0</v>
      </c>
      <c r="W419" s="58">
        <f t="shared" si="139"/>
        <v>0</v>
      </c>
    </row>
    <row r="420" spans="1:23" s="20" customFormat="1" x14ac:dyDescent="0.2">
      <c r="A420" s="28" t="s">
        <v>261</v>
      </c>
      <c r="B420" s="65" t="s">
        <v>262</v>
      </c>
      <c r="C420" s="23">
        <v>0</v>
      </c>
      <c r="D420" s="23">
        <v>0</v>
      </c>
      <c r="E420" s="23">
        <v>0</v>
      </c>
      <c r="F420" s="23">
        <f t="shared" si="129"/>
        <v>0</v>
      </c>
      <c r="G420" s="23">
        <f t="shared" si="130"/>
        <v>0</v>
      </c>
      <c r="H420" s="23">
        <f t="shared" si="131"/>
        <v>0</v>
      </c>
      <c r="I420" s="15">
        <f t="shared" si="132"/>
        <v>0</v>
      </c>
      <c r="J420" s="23">
        <v>0</v>
      </c>
      <c r="K420" s="23">
        <v>0</v>
      </c>
      <c r="L420" s="23">
        <v>0</v>
      </c>
      <c r="M420" s="23">
        <f t="shared" si="112"/>
        <v>0</v>
      </c>
      <c r="N420" s="14">
        <f t="shared" si="113"/>
        <v>0</v>
      </c>
      <c r="O420" s="23">
        <f t="shared" si="127"/>
        <v>0</v>
      </c>
      <c r="P420" s="15">
        <f t="shared" si="128"/>
        <v>0</v>
      </c>
      <c r="Q420" s="59">
        <f t="shared" si="133"/>
        <v>0</v>
      </c>
      <c r="R420" s="24">
        <f t="shared" si="134"/>
        <v>0</v>
      </c>
      <c r="S420" s="24">
        <f t="shared" si="135"/>
        <v>0</v>
      </c>
      <c r="T420" s="24">
        <f t="shared" si="136"/>
        <v>0</v>
      </c>
      <c r="U420" s="57">
        <f t="shared" si="137"/>
        <v>0</v>
      </c>
      <c r="V420" s="23">
        <f t="shared" si="138"/>
        <v>0</v>
      </c>
      <c r="W420" s="58">
        <f t="shared" si="139"/>
        <v>0</v>
      </c>
    </row>
    <row r="421" spans="1:23" s="20" customFormat="1" x14ac:dyDescent="0.2">
      <c r="A421" s="28" t="s">
        <v>263</v>
      </c>
      <c r="B421" s="65" t="s">
        <v>264</v>
      </c>
      <c r="C421" s="23">
        <v>0</v>
      </c>
      <c r="D421" s="23">
        <v>0</v>
      </c>
      <c r="E421" s="23">
        <v>0</v>
      </c>
      <c r="F421" s="23">
        <f t="shared" si="129"/>
        <v>0</v>
      </c>
      <c r="G421" s="23">
        <f t="shared" si="130"/>
        <v>0</v>
      </c>
      <c r="H421" s="23">
        <f t="shared" si="131"/>
        <v>0</v>
      </c>
      <c r="I421" s="15">
        <f t="shared" si="132"/>
        <v>0</v>
      </c>
      <c r="J421" s="23">
        <v>0</v>
      </c>
      <c r="K421" s="23">
        <v>0</v>
      </c>
      <c r="L421" s="23">
        <v>0</v>
      </c>
      <c r="M421" s="23">
        <f t="shared" si="112"/>
        <v>0</v>
      </c>
      <c r="N421" s="14">
        <f t="shared" si="113"/>
        <v>0</v>
      </c>
      <c r="O421" s="23">
        <f t="shared" si="127"/>
        <v>0</v>
      </c>
      <c r="P421" s="15">
        <f t="shared" si="128"/>
        <v>0</v>
      </c>
      <c r="Q421" s="59">
        <f t="shared" si="133"/>
        <v>0</v>
      </c>
      <c r="R421" s="24">
        <f t="shared" si="134"/>
        <v>0</v>
      </c>
      <c r="S421" s="24">
        <f t="shared" si="135"/>
        <v>0</v>
      </c>
      <c r="T421" s="24">
        <f t="shared" si="136"/>
        <v>0</v>
      </c>
      <c r="U421" s="57">
        <f t="shared" si="137"/>
        <v>0</v>
      </c>
      <c r="V421" s="23">
        <f t="shared" si="138"/>
        <v>0</v>
      </c>
      <c r="W421" s="58">
        <f t="shared" si="139"/>
        <v>0</v>
      </c>
    </row>
    <row r="422" spans="1:23" s="20" customFormat="1" x14ac:dyDescent="0.2">
      <c r="A422" s="28" t="s">
        <v>265</v>
      </c>
      <c r="B422" s="65" t="s">
        <v>266</v>
      </c>
      <c r="C422" s="23">
        <v>0</v>
      </c>
      <c r="D422" s="23">
        <v>0</v>
      </c>
      <c r="E422" s="23">
        <v>0</v>
      </c>
      <c r="F422" s="23">
        <f t="shared" si="129"/>
        <v>0</v>
      </c>
      <c r="G422" s="23">
        <f t="shared" si="130"/>
        <v>0</v>
      </c>
      <c r="H422" s="23">
        <f t="shared" si="131"/>
        <v>0</v>
      </c>
      <c r="I422" s="15">
        <f t="shared" si="132"/>
        <v>0</v>
      </c>
      <c r="J422" s="23">
        <v>3236617.82</v>
      </c>
      <c r="K422" s="23">
        <v>124140</v>
      </c>
      <c r="L422" s="23">
        <v>124140</v>
      </c>
      <c r="M422" s="23">
        <f t="shared" si="112"/>
        <v>0</v>
      </c>
      <c r="N422" s="14">
        <f t="shared" si="113"/>
        <v>100</v>
      </c>
      <c r="O422" s="23">
        <f t="shared" si="127"/>
        <v>-3112477.82</v>
      </c>
      <c r="P422" s="15">
        <f t="shared" si="128"/>
        <v>-96.164514721728864</v>
      </c>
      <c r="Q422" s="59">
        <f t="shared" si="133"/>
        <v>3236617.82</v>
      </c>
      <c r="R422" s="24">
        <f t="shared" si="134"/>
        <v>124140</v>
      </c>
      <c r="S422" s="24">
        <f t="shared" si="135"/>
        <v>124140</v>
      </c>
      <c r="T422" s="24">
        <f t="shared" si="136"/>
        <v>0</v>
      </c>
      <c r="U422" s="57">
        <f t="shared" si="137"/>
        <v>100</v>
      </c>
      <c r="V422" s="23">
        <f t="shared" si="138"/>
        <v>-3112477.82</v>
      </c>
      <c r="W422" s="58">
        <f t="shared" si="139"/>
        <v>-96.164514721728864</v>
      </c>
    </row>
    <row r="423" spans="1:23" s="20" customFormat="1" ht="25.5" x14ac:dyDescent="0.2">
      <c r="A423" s="28" t="s">
        <v>267</v>
      </c>
      <c r="B423" s="65" t="s">
        <v>268</v>
      </c>
      <c r="C423" s="23">
        <v>0</v>
      </c>
      <c r="D423" s="23">
        <v>0</v>
      </c>
      <c r="E423" s="23">
        <v>0</v>
      </c>
      <c r="F423" s="23">
        <f t="shared" si="129"/>
        <v>0</v>
      </c>
      <c r="G423" s="23">
        <f t="shared" si="130"/>
        <v>0</v>
      </c>
      <c r="H423" s="23">
        <f t="shared" si="131"/>
        <v>0</v>
      </c>
      <c r="I423" s="15">
        <f t="shared" si="132"/>
        <v>0</v>
      </c>
      <c r="J423" s="23">
        <v>3236617.82</v>
      </c>
      <c r="K423" s="23">
        <v>124140</v>
      </c>
      <c r="L423" s="23">
        <v>124140</v>
      </c>
      <c r="M423" s="23">
        <f t="shared" ref="M423:M604" si="140">K423-L423</f>
        <v>0</v>
      </c>
      <c r="N423" s="14">
        <f t="shared" ref="N423:N604" si="141">IF(K423=0,0,L423/K423*100)</f>
        <v>100</v>
      </c>
      <c r="O423" s="23">
        <f t="shared" si="127"/>
        <v>-3112477.82</v>
      </c>
      <c r="P423" s="15">
        <f t="shared" si="128"/>
        <v>-96.164514721728864</v>
      </c>
      <c r="Q423" s="59">
        <f t="shared" si="133"/>
        <v>3236617.82</v>
      </c>
      <c r="R423" s="24">
        <f t="shared" si="134"/>
        <v>124140</v>
      </c>
      <c r="S423" s="24">
        <f t="shared" si="135"/>
        <v>124140</v>
      </c>
      <c r="T423" s="24">
        <f t="shared" si="136"/>
        <v>0</v>
      </c>
      <c r="U423" s="57">
        <f t="shared" si="137"/>
        <v>100</v>
      </c>
      <c r="V423" s="23">
        <f t="shared" si="138"/>
        <v>-3112477.82</v>
      </c>
      <c r="W423" s="58">
        <f t="shared" si="139"/>
        <v>-96.164514721728864</v>
      </c>
    </row>
    <row r="424" spans="1:23" s="20" customFormat="1" ht="38.25" x14ac:dyDescent="0.2">
      <c r="A424" s="27" t="s">
        <v>184</v>
      </c>
      <c r="B424" s="72" t="s">
        <v>185</v>
      </c>
      <c r="C424" s="35">
        <v>0</v>
      </c>
      <c r="D424" s="35">
        <v>450939</v>
      </c>
      <c r="E424" s="35">
        <v>449384.84</v>
      </c>
      <c r="F424" s="35">
        <f t="shared" si="129"/>
        <v>1554.1599999999744</v>
      </c>
      <c r="G424" s="42">
        <f t="shared" si="130"/>
        <v>99.655350280193105</v>
      </c>
      <c r="H424" s="35">
        <f t="shared" si="131"/>
        <v>449384.84</v>
      </c>
      <c r="I424" s="15">
        <f t="shared" si="132"/>
        <v>0</v>
      </c>
      <c r="J424" s="35">
        <v>0</v>
      </c>
      <c r="K424" s="35">
        <v>0</v>
      </c>
      <c r="L424" s="35">
        <v>0</v>
      </c>
      <c r="M424" s="35">
        <f t="shared" si="140"/>
        <v>0</v>
      </c>
      <c r="N424" s="42">
        <f t="shared" si="141"/>
        <v>0</v>
      </c>
      <c r="O424" s="35">
        <f t="shared" si="127"/>
        <v>0</v>
      </c>
      <c r="P424" s="15">
        <f t="shared" si="128"/>
        <v>0</v>
      </c>
      <c r="Q424" s="59">
        <f t="shared" si="133"/>
        <v>0</v>
      </c>
      <c r="R424" s="24">
        <f t="shared" si="134"/>
        <v>450939</v>
      </c>
      <c r="S424" s="24">
        <f t="shared" si="135"/>
        <v>449384.84</v>
      </c>
      <c r="T424" s="24">
        <f t="shared" si="136"/>
        <v>-1554.1599999999744</v>
      </c>
      <c r="U424" s="57">
        <f t="shared" si="137"/>
        <v>99.655350280193105</v>
      </c>
      <c r="V424" s="23">
        <f t="shared" si="138"/>
        <v>449384.84</v>
      </c>
      <c r="W424" s="58">
        <f t="shared" si="139"/>
        <v>0</v>
      </c>
    </row>
    <row r="425" spans="1:23" s="20" customFormat="1" x14ac:dyDescent="0.2">
      <c r="A425" s="28" t="s">
        <v>109</v>
      </c>
      <c r="B425" s="65" t="s">
        <v>110</v>
      </c>
      <c r="C425" s="23">
        <v>0</v>
      </c>
      <c r="D425" s="23">
        <v>450939</v>
      </c>
      <c r="E425" s="23">
        <v>449384.84</v>
      </c>
      <c r="F425" s="23">
        <f t="shared" si="129"/>
        <v>1554.1599999999744</v>
      </c>
      <c r="G425" s="14">
        <f t="shared" si="130"/>
        <v>99.655350280193105</v>
      </c>
      <c r="H425" s="23">
        <f t="shared" si="131"/>
        <v>449384.84</v>
      </c>
      <c r="I425" s="15">
        <f t="shared" si="132"/>
        <v>0</v>
      </c>
      <c r="J425" s="23">
        <v>0</v>
      </c>
      <c r="K425" s="23">
        <v>0</v>
      </c>
      <c r="L425" s="23">
        <v>0</v>
      </c>
      <c r="M425" s="23">
        <f t="shared" si="140"/>
        <v>0</v>
      </c>
      <c r="N425" s="14">
        <f t="shared" si="141"/>
        <v>0</v>
      </c>
      <c r="O425" s="23">
        <f t="shared" ref="O425:O488" si="142">L425-J425</f>
        <v>0</v>
      </c>
      <c r="P425" s="15">
        <f t="shared" ref="P425:P488" si="143">IF(J425=0,0,L425/J425*100-100)</f>
        <v>0</v>
      </c>
      <c r="Q425" s="24">
        <f t="shared" si="133"/>
        <v>0</v>
      </c>
      <c r="R425" s="24">
        <f t="shared" si="134"/>
        <v>450939</v>
      </c>
      <c r="S425" s="24">
        <f t="shared" si="135"/>
        <v>449384.84</v>
      </c>
      <c r="T425" s="24">
        <f t="shared" si="136"/>
        <v>-1554.1599999999744</v>
      </c>
      <c r="U425" s="57">
        <f t="shared" si="137"/>
        <v>99.655350280193105</v>
      </c>
      <c r="V425" s="23">
        <f t="shared" si="138"/>
        <v>449384.84</v>
      </c>
      <c r="W425" s="58">
        <f t="shared" si="139"/>
        <v>0</v>
      </c>
    </row>
    <row r="426" spans="1:23" s="20" customFormat="1" x14ac:dyDescent="0.2">
      <c r="A426" s="28" t="s">
        <v>155</v>
      </c>
      <c r="B426" s="65" t="s">
        <v>156</v>
      </c>
      <c r="C426" s="23">
        <v>0</v>
      </c>
      <c r="D426" s="23">
        <v>450939</v>
      </c>
      <c r="E426" s="23">
        <v>449384.84</v>
      </c>
      <c r="F426" s="23">
        <f t="shared" si="129"/>
        <v>1554.1599999999744</v>
      </c>
      <c r="G426" s="14">
        <f t="shared" si="130"/>
        <v>99.655350280193105</v>
      </c>
      <c r="H426" s="23">
        <f t="shared" si="131"/>
        <v>449384.84</v>
      </c>
      <c r="I426" s="15">
        <f t="shared" si="132"/>
        <v>0</v>
      </c>
      <c r="J426" s="23">
        <v>0</v>
      </c>
      <c r="K426" s="23">
        <v>0</v>
      </c>
      <c r="L426" s="23">
        <v>0</v>
      </c>
      <c r="M426" s="23">
        <f t="shared" si="140"/>
        <v>0</v>
      </c>
      <c r="N426" s="14">
        <f t="shared" si="141"/>
        <v>0</v>
      </c>
      <c r="O426" s="23">
        <f t="shared" si="142"/>
        <v>0</v>
      </c>
      <c r="P426" s="15">
        <f t="shared" si="143"/>
        <v>0</v>
      </c>
      <c r="Q426" s="24">
        <f t="shared" si="133"/>
        <v>0</v>
      </c>
      <c r="R426" s="24">
        <f t="shared" si="134"/>
        <v>450939</v>
      </c>
      <c r="S426" s="24">
        <f t="shared" si="135"/>
        <v>449384.84</v>
      </c>
      <c r="T426" s="24">
        <f t="shared" si="136"/>
        <v>-1554.1599999999744</v>
      </c>
      <c r="U426" s="57">
        <f t="shared" si="137"/>
        <v>99.655350280193105</v>
      </c>
      <c r="V426" s="23">
        <f t="shared" si="138"/>
        <v>449384.84</v>
      </c>
      <c r="W426" s="58">
        <f t="shared" si="139"/>
        <v>0</v>
      </c>
    </row>
    <row r="427" spans="1:23" s="20" customFormat="1" x14ac:dyDescent="0.2">
      <c r="A427" s="28" t="s">
        <v>157</v>
      </c>
      <c r="B427" s="65" t="s">
        <v>158</v>
      </c>
      <c r="C427" s="23">
        <v>0</v>
      </c>
      <c r="D427" s="23">
        <v>450939</v>
      </c>
      <c r="E427" s="23">
        <v>449384.84</v>
      </c>
      <c r="F427" s="23">
        <f t="shared" si="129"/>
        <v>1554.1599999999744</v>
      </c>
      <c r="G427" s="14">
        <f t="shared" si="130"/>
        <v>99.655350280193105</v>
      </c>
      <c r="H427" s="23">
        <f t="shared" si="131"/>
        <v>449384.84</v>
      </c>
      <c r="I427" s="15">
        <f t="shared" si="132"/>
        <v>0</v>
      </c>
      <c r="J427" s="23">
        <v>0</v>
      </c>
      <c r="K427" s="23">
        <v>0</v>
      </c>
      <c r="L427" s="23">
        <v>0</v>
      </c>
      <c r="M427" s="23">
        <f t="shared" si="140"/>
        <v>0</v>
      </c>
      <c r="N427" s="14">
        <f t="shared" si="141"/>
        <v>0</v>
      </c>
      <c r="O427" s="23">
        <f t="shared" si="142"/>
        <v>0</v>
      </c>
      <c r="P427" s="15">
        <f t="shared" si="143"/>
        <v>0</v>
      </c>
      <c r="Q427" s="24">
        <f t="shared" si="133"/>
        <v>0</v>
      </c>
      <c r="R427" s="24">
        <f t="shared" si="134"/>
        <v>450939</v>
      </c>
      <c r="S427" s="24">
        <f t="shared" si="135"/>
        <v>449384.84</v>
      </c>
      <c r="T427" s="24">
        <f t="shared" si="136"/>
        <v>-1554.1599999999744</v>
      </c>
      <c r="U427" s="57">
        <f t="shared" si="137"/>
        <v>99.655350280193105</v>
      </c>
      <c r="V427" s="23">
        <f t="shared" si="138"/>
        <v>449384.84</v>
      </c>
      <c r="W427" s="58">
        <f t="shared" si="139"/>
        <v>0</v>
      </c>
    </row>
    <row r="428" spans="1:23" s="20" customFormat="1" ht="25.5" x14ac:dyDescent="0.2">
      <c r="A428" s="30" t="s">
        <v>186</v>
      </c>
      <c r="B428" s="69" t="s">
        <v>187</v>
      </c>
      <c r="C428" s="32">
        <v>999375.83000000007</v>
      </c>
      <c r="D428" s="32">
        <v>1278099</v>
      </c>
      <c r="E428" s="32">
        <v>1216045</v>
      </c>
      <c r="F428" s="32">
        <f t="shared" si="129"/>
        <v>62054</v>
      </c>
      <c r="G428" s="33">
        <f t="shared" si="130"/>
        <v>95.144820549894803</v>
      </c>
      <c r="H428" s="32">
        <f t="shared" si="131"/>
        <v>216669.16999999993</v>
      </c>
      <c r="I428" s="18">
        <f t="shared" si="132"/>
        <v>21.68044928603085</v>
      </c>
      <c r="J428" s="32">
        <v>0</v>
      </c>
      <c r="K428" s="32">
        <v>0</v>
      </c>
      <c r="L428" s="32">
        <v>0</v>
      </c>
      <c r="M428" s="32">
        <f t="shared" si="140"/>
        <v>0</v>
      </c>
      <c r="N428" s="33">
        <f t="shared" si="141"/>
        <v>0</v>
      </c>
      <c r="O428" s="32">
        <f t="shared" si="142"/>
        <v>0</v>
      </c>
      <c r="P428" s="18">
        <f t="shared" si="143"/>
        <v>0</v>
      </c>
      <c r="Q428" s="24">
        <f t="shared" si="133"/>
        <v>999375.83000000007</v>
      </c>
      <c r="R428" s="24">
        <f t="shared" si="134"/>
        <v>1278099</v>
      </c>
      <c r="S428" s="24">
        <f t="shared" si="135"/>
        <v>1216045</v>
      </c>
      <c r="T428" s="24">
        <f t="shared" si="136"/>
        <v>-62054</v>
      </c>
      <c r="U428" s="57">
        <f t="shared" si="137"/>
        <v>95.144820549894803</v>
      </c>
      <c r="V428" s="23">
        <f t="shared" si="138"/>
        <v>216669.16999999993</v>
      </c>
      <c r="W428" s="58">
        <f t="shared" si="139"/>
        <v>21.68044928603085</v>
      </c>
    </row>
    <row r="429" spans="1:23" s="20" customFormat="1" x14ac:dyDescent="0.2">
      <c r="A429" s="26" t="s">
        <v>109</v>
      </c>
      <c r="B429" s="70" t="s">
        <v>110</v>
      </c>
      <c r="C429" s="17">
        <v>999375.83000000007</v>
      </c>
      <c r="D429" s="17">
        <v>1278099</v>
      </c>
      <c r="E429" s="17">
        <v>1216045</v>
      </c>
      <c r="F429" s="17">
        <f t="shared" si="129"/>
        <v>62054</v>
      </c>
      <c r="G429" s="19">
        <f t="shared" si="130"/>
        <v>95.144820549894803</v>
      </c>
      <c r="H429" s="17">
        <f t="shared" si="131"/>
        <v>216669.16999999993</v>
      </c>
      <c r="I429" s="18">
        <f t="shared" si="132"/>
        <v>21.68044928603085</v>
      </c>
      <c r="J429" s="17">
        <v>0</v>
      </c>
      <c r="K429" s="17">
        <v>0</v>
      </c>
      <c r="L429" s="17">
        <v>0</v>
      </c>
      <c r="M429" s="17">
        <f t="shared" si="140"/>
        <v>0</v>
      </c>
      <c r="N429" s="19">
        <f t="shared" si="141"/>
        <v>0</v>
      </c>
      <c r="O429" s="17">
        <f t="shared" si="142"/>
        <v>0</v>
      </c>
      <c r="P429" s="18">
        <f t="shared" si="143"/>
        <v>0</v>
      </c>
      <c r="Q429" s="24">
        <f t="shared" si="133"/>
        <v>999375.83000000007</v>
      </c>
      <c r="R429" s="24">
        <f t="shared" si="134"/>
        <v>1278099</v>
      </c>
      <c r="S429" s="24">
        <f t="shared" si="135"/>
        <v>1216045</v>
      </c>
      <c r="T429" s="24">
        <f t="shared" si="136"/>
        <v>-62054</v>
      </c>
      <c r="U429" s="57">
        <f t="shared" si="137"/>
        <v>95.144820549894803</v>
      </c>
      <c r="V429" s="23">
        <f t="shared" si="138"/>
        <v>216669.16999999993</v>
      </c>
      <c r="W429" s="58">
        <f t="shared" si="139"/>
        <v>21.68044928603085</v>
      </c>
    </row>
    <row r="430" spans="1:23" s="20" customFormat="1" x14ac:dyDescent="0.2">
      <c r="A430" s="26" t="s">
        <v>177</v>
      </c>
      <c r="B430" s="70" t="s">
        <v>178</v>
      </c>
      <c r="C430" s="17">
        <v>83500</v>
      </c>
      <c r="D430" s="17">
        <v>226100</v>
      </c>
      <c r="E430" s="17">
        <v>164400</v>
      </c>
      <c r="F430" s="17">
        <f t="shared" si="129"/>
        <v>61700</v>
      </c>
      <c r="G430" s="19">
        <f t="shared" si="130"/>
        <v>72.711189739053523</v>
      </c>
      <c r="H430" s="17">
        <f t="shared" si="131"/>
        <v>80900</v>
      </c>
      <c r="I430" s="18">
        <f t="shared" si="132"/>
        <v>96.886227544910184</v>
      </c>
      <c r="J430" s="17">
        <v>0</v>
      </c>
      <c r="K430" s="17">
        <v>0</v>
      </c>
      <c r="L430" s="17">
        <v>0</v>
      </c>
      <c r="M430" s="17">
        <f t="shared" si="140"/>
        <v>0</v>
      </c>
      <c r="N430" s="19">
        <f t="shared" si="141"/>
        <v>0</v>
      </c>
      <c r="O430" s="17">
        <f t="shared" si="142"/>
        <v>0</v>
      </c>
      <c r="P430" s="18">
        <f t="shared" si="143"/>
        <v>0</v>
      </c>
      <c r="Q430" s="24">
        <f t="shared" si="133"/>
        <v>83500</v>
      </c>
      <c r="R430" s="24">
        <f t="shared" si="134"/>
        <v>226100</v>
      </c>
      <c r="S430" s="24">
        <f t="shared" si="135"/>
        <v>164400</v>
      </c>
      <c r="T430" s="24">
        <f t="shared" si="136"/>
        <v>-61700</v>
      </c>
      <c r="U430" s="57">
        <f t="shared" si="137"/>
        <v>72.711189739053523</v>
      </c>
      <c r="V430" s="23">
        <f t="shared" si="138"/>
        <v>80900</v>
      </c>
      <c r="W430" s="58">
        <f t="shared" si="139"/>
        <v>96.886227544910184</v>
      </c>
    </row>
    <row r="431" spans="1:23" s="20" customFormat="1" ht="25.5" x14ac:dyDescent="0.2">
      <c r="A431" s="26" t="s">
        <v>179</v>
      </c>
      <c r="B431" s="70" t="s">
        <v>180</v>
      </c>
      <c r="C431" s="17">
        <v>83500</v>
      </c>
      <c r="D431" s="17">
        <v>226100</v>
      </c>
      <c r="E431" s="17">
        <v>164400</v>
      </c>
      <c r="F431" s="17">
        <f t="shared" si="129"/>
        <v>61700</v>
      </c>
      <c r="G431" s="19">
        <f t="shared" si="130"/>
        <v>72.711189739053523</v>
      </c>
      <c r="H431" s="17">
        <f t="shared" si="131"/>
        <v>80900</v>
      </c>
      <c r="I431" s="18">
        <f t="shared" si="132"/>
        <v>96.886227544910184</v>
      </c>
      <c r="J431" s="17">
        <v>0</v>
      </c>
      <c r="K431" s="17">
        <v>0</v>
      </c>
      <c r="L431" s="17">
        <v>0</v>
      </c>
      <c r="M431" s="17">
        <f t="shared" si="140"/>
        <v>0</v>
      </c>
      <c r="N431" s="19">
        <f t="shared" si="141"/>
        <v>0</v>
      </c>
      <c r="O431" s="17">
        <f t="shared" si="142"/>
        <v>0</v>
      </c>
      <c r="P431" s="18">
        <f t="shared" si="143"/>
        <v>0</v>
      </c>
      <c r="Q431" s="24">
        <f t="shared" si="133"/>
        <v>83500</v>
      </c>
      <c r="R431" s="24">
        <f t="shared" si="134"/>
        <v>226100</v>
      </c>
      <c r="S431" s="24">
        <f t="shared" si="135"/>
        <v>164400</v>
      </c>
      <c r="T431" s="24">
        <f t="shared" si="136"/>
        <v>-61700</v>
      </c>
      <c r="U431" s="57">
        <f t="shared" si="137"/>
        <v>72.711189739053523</v>
      </c>
      <c r="V431" s="23">
        <f t="shared" si="138"/>
        <v>80900</v>
      </c>
      <c r="W431" s="58">
        <f t="shared" si="139"/>
        <v>96.886227544910184</v>
      </c>
    </row>
    <row r="432" spans="1:23" s="20" customFormat="1" x14ac:dyDescent="0.2">
      <c r="A432" s="26" t="s">
        <v>155</v>
      </c>
      <c r="B432" s="70" t="s">
        <v>156</v>
      </c>
      <c r="C432" s="17">
        <v>915875.83</v>
      </c>
      <c r="D432" s="17">
        <v>1051999</v>
      </c>
      <c r="E432" s="17">
        <v>1051645</v>
      </c>
      <c r="F432" s="17">
        <f t="shared" si="129"/>
        <v>354</v>
      </c>
      <c r="G432" s="19">
        <f t="shared" si="130"/>
        <v>99.966349777899026</v>
      </c>
      <c r="H432" s="17">
        <f t="shared" si="131"/>
        <v>135769.17000000004</v>
      </c>
      <c r="I432" s="18">
        <f t="shared" si="132"/>
        <v>14.823971280036943</v>
      </c>
      <c r="J432" s="17">
        <v>0</v>
      </c>
      <c r="K432" s="17">
        <v>0</v>
      </c>
      <c r="L432" s="17">
        <v>0</v>
      </c>
      <c r="M432" s="17">
        <f t="shared" si="140"/>
        <v>0</v>
      </c>
      <c r="N432" s="19">
        <f t="shared" si="141"/>
        <v>0</v>
      </c>
      <c r="O432" s="17">
        <f t="shared" si="142"/>
        <v>0</v>
      </c>
      <c r="P432" s="18">
        <f t="shared" si="143"/>
        <v>0</v>
      </c>
      <c r="Q432" s="24">
        <f t="shared" si="133"/>
        <v>915875.83</v>
      </c>
      <c r="R432" s="24">
        <f t="shared" si="134"/>
        <v>1051999</v>
      </c>
      <c r="S432" s="24">
        <f t="shared" si="135"/>
        <v>1051645</v>
      </c>
      <c r="T432" s="24">
        <f t="shared" si="136"/>
        <v>-354</v>
      </c>
      <c r="U432" s="57">
        <f t="shared" si="137"/>
        <v>99.966349777899026</v>
      </c>
      <c r="V432" s="23">
        <f t="shared" si="138"/>
        <v>135769.17000000004</v>
      </c>
      <c r="W432" s="58">
        <f t="shared" si="139"/>
        <v>14.823971280036943</v>
      </c>
    </row>
    <row r="433" spans="1:23" s="20" customFormat="1" x14ac:dyDescent="0.2">
      <c r="A433" s="26" t="s">
        <v>157</v>
      </c>
      <c r="B433" s="70" t="s">
        <v>158</v>
      </c>
      <c r="C433" s="17">
        <v>915875.83</v>
      </c>
      <c r="D433" s="17">
        <v>1051999</v>
      </c>
      <c r="E433" s="17">
        <v>1051645</v>
      </c>
      <c r="F433" s="17">
        <f t="shared" si="129"/>
        <v>354</v>
      </c>
      <c r="G433" s="19">
        <f t="shared" si="130"/>
        <v>99.966349777899026</v>
      </c>
      <c r="H433" s="17">
        <f t="shared" si="131"/>
        <v>135769.17000000004</v>
      </c>
      <c r="I433" s="18">
        <f t="shared" si="132"/>
        <v>14.823971280036943</v>
      </c>
      <c r="J433" s="17">
        <v>0</v>
      </c>
      <c r="K433" s="17">
        <v>0</v>
      </c>
      <c r="L433" s="17">
        <v>0</v>
      </c>
      <c r="M433" s="17">
        <f t="shared" si="140"/>
        <v>0</v>
      </c>
      <c r="N433" s="19">
        <f t="shared" si="141"/>
        <v>0</v>
      </c>
      <c r="O433" s="17">
        <f t="shared" si="142"/>
        <v>0</v>
      </c>
      <c r="P433" s="18">
        <f t="shared" si="143"/>
        <v>0</v>
      </c>
      <c r="Q433" s="24">
        <f t="shared" si="133"/>
        <v>915875.83</v>
      </c>
      <c r="R433" s="24">
        <f t="shared" si="134"/>
        <v>1051999</v>
      </c>
      <c r="S433" s="24">
        <f t="shared" si="135"/>
        <v>1051645</v>
      </c>
      <c r="T433" s="24">
        <f t="shared" si="136"/>
        <v>-354</v>
      </c>
      <c r="U433" s="57">
        <f t="shared" si="137"/>
        <v>99.966349777899026</v>
      </c>
      <c r="V433" s="23">
        <f t="shared" si="138"/>
        <v>135769.17000000004</v>
      </c>
      <c r="W433" s="58">
        <f t="shared" si="139"/>
        <v>14.823971280036943</v>
      </c>
    </row>
    <row r="434" spans="1:23" s="20" customFormat="1" ht="76.5" x14ac:dyDescent="0.2">
      <c r="A434" s="34" t="s">
        <v>188</v>
      </c>
      <c r="B434" s="71" t="s">
        <v>189</v>
      </c>
      <c r="C434" s="35">
        <v>112375.83</v>
      </c>
      <c r="D434" s="35">
        <v>170645</v>
      </c>
      <c r="E434" s="35">
        <v>170645</v>
      </c>
      <c r="F434" s="35">
        <f t="shared" si="129"/>
        <v>0</v>
      </c>
      <c r="G434" s="42">
        <f t="shared" si="130"/>
        <v>100</v>
      </c>
      <c r="H434" s="35">
        <f t="shared" si="131"/>
        <v>58269.17</v>
      </c>
      <c r="I434" s="15">
        <f t="shared" si="132"/>
        <v>51.852048612232721</v>
      </c>
      <c r="J434" s="35">
        <v>0</v>
      </c>
      <c r="K434" s="35">
        <v>0</v>
      </c>
      <c r="L434" s="35">
        <v>0</v>
      </c>
      <c r="M434" s="35">
        <f t="shared" si="140"/>
        <v>0</v>
      </c>
      <c r="N434" s="42">
        <f t="shared" si="141"/>
        <v>0</v>
      </c>
      <c r="O434" s="35">
        <f t="shared" si="142"/>
        <v>0</v>
      </c>
      <c r="P434" s="15">
        <f t="shared" si="143"/>
        <v>0</v>
      </c>
      <c r="Q434" s="24">
        <f t="shared" si="133"/>
        <v>112375.83</v>
      </c>
      <c r="R434" s="24">
        <f t="shared" si="134"/>
        <v>170645</v>
      </c>
      <c r="S434" s="24">
        <f t="shared" si="135"/>
        <v>170645</v>
      </c>
      <c r="T434" s="24">
        <f t="shared" si="136"/>
        <v>0</v>
      </c>
      <c r="U434" s="57">
        <f t="shared" si="137"/>
        <v>100</v>
      </c>
      <c r="V434" s="23">
        <f t="shared" si="138"/>
        <v>58269.17</v>
      </c>
      <c r="W434" s="58">
        <f t="shared" si="139"/>
        <v>51.852048612232721</v>
      </c>
    </row>
    <row r="435" spans="1:23" s="20" customFormat="1" x14ac:dyDescent="0.2">
      <c r="A435" s="28" t="s">
        <v>109</v>
      </c>
      <c r="B435" s="65" t="s">
        <v>110</v>
      </c>
      <c r="C435" s="23">
        <v>112375.83</v>
      </c>
      <c r="D435" s="23">
        <v>170645</v>
      </c>
      <c r="E435" s="23">
        <v>170645</v>
      </c>
      <c r="F435" s="23">
        <f t="shared" si="129"/>
        <v>0</v>
      </c>
      <c r="G435" s="14">
        <f t="shared" si="130"/>
        <v>100</v>
      </c>
      <c r="H435" s="23">
        <f t="shared" si="131"/>
        <v>58269.17</v>
      </c>
      <c r="I435" s="15">
        <f t="shared" si="132"/>
        <v>51.852048612232721</v>
      </c>
      <c r="J435" s="23">
        <v>0</v>
      </c>
      <c r="K435" s="23">
        <v>0</v>
      </c>
      <c r="L435" s="23">
        <v>0</v>
      </c>
      <c r="M435" s="23">
        <f t="shared" si="140"/>
        <v>0</v>
      </c>
      <c r="N435" s="14">
        <f t="shared" si="141"/>
        <v>0</v>
      </c>
      <c r="O435" s="23">
        <f t="shared" si="142"/>
        <v>0</v>
      </c>
      <c r="P435" s="15">
        <f t="shared" si="143"/>
        <v>0</v>
      </c>
      <c r="Q435" s="24">
        <f t="shared" si="133"/>
        <v>112375.83</v>
      </c>
      <c r="R435" s="24">
        <f t="shared" si="134"/>
        <v>170645</v>
      </c>
      <c r="S435" s="24">
        <f t="shared" si="135"/>
        <v>170645</v>
      </c>
      <c r="T435" s="24">
        <f t="shared" si="136"/>
        <v>0</v>
      </c>
      <c r="U435" s="57">
        <f t="shared" si="137"/>
        <v>100</v>
      </c>
      <c r="V435" s="23">
        <f t="shared" si="138"/>
        <v>58269.17</v>
      </c>
      <c r="W435" s="58">
        <f t="shared" si="139"/>
        <v>51.852048612232721</v>
      </c>
    </row>
    <row r="436" spans="1:23" s="20" customFormat="1" x14ac:dyDescent="0.2">
      <c r="A436" s="28" t="s">
        <v>155</v>
      </c>
      <c r="B436" s="65" t="s">
        <v>156</v>
      </c>
      <c r="C436" s="23">
        <v>112375.83</v>
      </c>
      <c r="D436" s="23">
        <v>170645</v>
      </c>
      <c r="E436" s="23">
        <v>170645</v>
      </c>
      <c r="F436" s="23">
        <f t="shared" si="129"/>
        <v>0</v>
      </c>
      <c r="G436" s="14">
        <f t="shared" si="130"/>
        <v>100</v>
      </c>
      <c r="H436" s="23">
        <f t="shared" si="131"/>
        <v>58269.17</v>
      </c>
      <c r="I436" s="15">
        <f t="shared" si="132"/>
        <v>51.852048612232721</v>
      </c>
      <c r="J436" s="23">
        <v>0</v>
      </c>
      <c r="K436" s="23">
        <v>0</v>
      </c>
      <c r="L436" s="23">
        <v>0</v>
      </c>
      <c r="M436" s="23">
        <f t="shared" si="140"/>
        <v>0</v>
      </c>
      <c r="N436" s="14">
        <f t="shared" si="141"/>
        <v>0</v>
      </c>
      <c r="O436" s="23">
        <f t="shared" si="142"/>
        <v>0</v>
      </c>
      <c r="P436" s="15">
        <f t="shared" si="143"/>
        <v>0</v>
      </c>
      <c r="Q436" s="24">
        <f t="shared" si="133"/>
        <v>112375.83</v>
      </c>
      <c r="R436" s="24">
        <f t="shared" si="134"/>
        <v>170645</v>
      </c>
      <c r="S436" s="24">
        <f t="shared" si="135"/>
        <v>170645</v>
      </c>
      <c r="T436" s="24">
        <f t="shared" si="136"/>
        <v>0</v>
      </c>
      <c r="U436" s="57">
        <f t="shared" si="137"/>
        <v>100</v>
      </c>
      <c r="V436" s="23">
        <f t="shared" si="138"/>
        <v>58269.17</v>
      </c>
      <c r="W436" s="58">
        <f t="shared" si="139"/>
        <v>51.852048612232721</v>
      </c>
    </row>
    <row r="437" spans="1:23" s="20" customFormat="1" x14ac:dyDescent="0.2">
      <c r="A437" s="28" t="s">
        <v>157</v>
      </c>
      <c r="B437" s="65" t="s">
        <v>158</v>
      </c>
      <c r="C437" s="23">
        <v>112375.83</v>
      </c>
      <c r="D437" s="23">
        <v>170645</v>
      </c>
      <c r="E437" s="23">
        <v>170645</v>
      </c>
      <c r="F437" s="23">
        <f t="shared" si="129"/>
        <v>0</v>
      </c>
      <c r="G437" s="14">
        <f t="shared" si="130"/>
        <v>100</v>
      </c>
      <c r="H437" s="23">
        <f t="shared" si="131"/>
        <v>58269.17</v>
      </c>
      <c r="I437" s="15">
        <f t="shared" si="132"/>
        <v>51.852048612232721</v>
      </c>
      <c r="J437" s="23">
        <v>0</v>
      </c>
      <c r="K437" s="23">
        <v>0</v>
      </c>
      <c r="L437" s="23">
        <v>0</v>
      </c>
      <c r="M437" s="23">
        <f t="shared" si="140"/>
        <v>0</v>
      </c>
      <c r="N437" s="14">
        <f t="shared" si="141"/>
        <v>0</v>
      </c>
      <c r="O437" s="23">
        <f t="shared" si="142"/>
        <v>0</v>
      </c>
      <c r="P437" s="15">
        <f t="shared" si="143"/>
        <v>0</v>
      </c>
      <c r="Q437" s="24">
        <f t="shared" si="133"/>
        <v>112375.83</v>
      </c>
      <c r="R437" s="24">
        <f t="shared" si="134"/>
        <v>170645</v>
      </c>
      <c r="S437" s="24">
        <f t="shared" si="135"/>
        <v>170645</v>
      </c>
      <c r="T437" s="24">
        <f t="shared" si="136"/>
        <v>0</v>
      </c>
      <c r="U437" s="57">
        <f t="shared" si="137"/>
        <v>100</v>
      </c>
      <c r="V437" s="23">
        <f t="shared" si="138"/>
        <v>58269.17</v>
      </c>
      <c r="W437" s="58">
        <f t="shared" si="139"/>
        <v>51.852048612232721</v>
      </c>
    </row>
    <row r="438" spans="1:23" s="20" customFormat="1" ht="51" x14ac:dyDescent="0.2">
      <c r="A438" s="34" t="s">
        <v>190</v>
      </c>
      <c r="B438" s="71" t="s">
        <v>191</v>
      </c>
      <c r="C438" s="35">
        <v>83500</v>
      </c>
      <c r="D438" s="35">
        <v>226100</v>
      </c>
      <c r="E438" s="35">
        <v>164400</v>
      </c>
      <c r="F438" s="35">
        <f t="shared" si="129"/>
        <v>61700</v>
      </c>
      <c r="G438" s="42">
        <f t="shared" si="130"/>
        <v>72.711189739053523</v>
      </c>
      <c r="H438" s="35">
        <f t="shared" si="131"/>
        <v>80900</v>
      </c>
      <c r="I438" s="15">
        <f t="shared" si="132"/>
        <v>96.886227544910184</v>
      </c>
      <c r="J438" s="35">
        <v>0</v>
      </c>
      <c r="K438" s="35">
        <v>0</v>
      </c>
      <c r="L438" s="35">
        <v>0</v>
      </c>
      <c r="M438" s="35">
        <f t="shared" si="140"/>
        <v>0</v>
      </c>
      <c r="N438" s="42">
        <f t="shared" si="141"/>
        <v>0</v>
      </c>
      <c r="O438" s="35">
        <f t="shared" si="142"/>
        <v>0</v>
      </c>
      <c r="P438" s="15">
        <f t="shared" si="143"/>
        <v>0</v>
      </c>
      <c r="Q438" s="24">
        <f t="shared" si="133"/>
        <v>83500</v>
      </c>
      <c r="R438" s="24">
        <f t="shared" si="134"/>
        <v>226100</v>
      </c>
      <c r="S438" s="24">
        <f t="shared" si="135"/>
        <v>164400</v>
      </c>
      <c r="T438" s="24">
        <f t="shared" si="136"/>
        <v>-61700</v>
      </c>
      <c r="U438" s="57">
        <f t="shared" si="137"/>
        <v>72.711189739053523</v>
      </c>
      <c r="V438" s="23">
        <f t="shared" si="138"/>
        <v>80900</v>
      </c>
      <c r="W438" s="58">
        <f t="shared" si="139"/>
        <v>96.886227544910184</v>
      </c>
    </row>
    <row r="439" spans="1:23" s="20" customFormat="1" x14ac:dyDescent="0.2">
      <c r="A439" s="28" t="s">
        <v>109</v>
      </c>
      <c r="B439" s="65" t="s">
        <v>110</v>
      </c>
      <c r="C439" s="23">
        <v>83500</v>
      </c>
      <c r="D439" s="23">
        <v>226100</v>
      </c>
      <c r="E439" s="23">
        <v>164400</v>
      </c>
      <c r="F439" s="23">
        <f t="shared" si="129"/>
        <v>61700</v>
      </c>
      <c r="G439" s="14">
        <f t="shared" si="130"/>
        <v>72.711189739053523</v>
      </c>
      <c r="H439" s="23">
        <f t="shared" si="131"/>
        <v>80900</v>
      </c>
      <c r="I439" s="15">
        <f t="shared" si="132"/>
        <v>96.886227544910184</v>
      </c>
      <c r="J439" s="23">
        <v>0</v>
      </c>
      <c r="K439" s="23">
        <v>0</v>
      </c>
      <c r="L439" s="23">
        <v>0</v>
      </c>
      <c r="M439" s="23">
        <f t="shared" si="140"/>
        <v>0</v>
      </c>
      <c r="N439" s="14">
        <f t="shared" si="141"/>
        <v>0</v>
      </c>
      <c r="O439" s="23">
        <f t="shared" si="142"/>
        <v>0</v>
      </c>
      <c r="P439" s="15">
        <f t="shared" si="143"/>
        <v>0</v>
      </c>
      <c r="Q439" s="24">
        <f t="shared" si="133"/>
        <v>83500</v>
      </c>
      <c r="R439" s="24">
        <f t="shared" si="134"/>
        <v>226100</v>
      </c>
      <c r="S439" s="24">
        <f t="shared" si="135"/>
        <v>164400</v>
      </c>
      <c r="T439" s="24">
        <f t="shared" si="136"/>
        <v>-61700</v>
      </c>
      <c r="U439" s="57">
        <f t="shared" si="137"/>
        <v>72.711189739053523</v>
      </c>
      <c r="V439" s="23">
        <f t="shared" si="138"/>
        <v>80900</v>
      </c>
      <c r="W439" s="58">
        <f t="shared" si="139"/>
        <v>96.886227544910184</v>
      </c>
    </row>
    <row r="440" spans="1:23" s="20" customFormat="1" x14ac:dyDescent="0.2">
      <c r="A440" s="28" t="s">
        <v>177</v>
      </c>
      <c r="B440" s="65" t="s">
        <v>178</v>
      </c>
      <c r="C440" s="23">
        <v>83500</v>
      </c>
      <c r="D440" s="23">
        <v>226100</v>
      </c>
      <c r="E440" s="23">
        <v>164400</v>
      </c>
      <c r="F440" s="23">
        <f t="shared" si="129"/>
        <v>61700</v>
      </c>
      <c r="G440" s="14">
        <f t="shared" si="130"/>
        <v>72.711189739053523</v>
      </c>
      <c r="H440" s="23">
        <f t="shared" si="131"/>
        <v>80900</v>
      </c>
      <c r="I440" s="15">
        <f t="shared" si="132"/>
        <v>96.886227544910184</v>
      </c>
      <c r="J440" s="23">
        <v>0</v>
      </c>
      <c r="K440" s="23">
        <v>0</v>
      </c>
      <c r="L440" s="23">
        <v>0</v>
      </c>
      <c r="M440" s="23">
        <f t="shared" si="140"/>
        <v>0</v>
      </c>
      <c r="N440" s="14">
        <f t="shared" si="141"/>
        <v>0</v>
      </c>
      <c r="O440" s="23">
        <f t="shared" si="142"/>
        <v>0</v>
      </c>
      <c r="P440" s="15">
        <f t="shared" si="143"/>
        <v>0</v>
      </c>
      <c r="Q440" s="24">
        <f t="shared" si="133"/>
        <v>83500</v>
      </c>
      <c r="R440" s="24">
        <f t="shared" si="134"/>
        <v>226100</v>
      </c>
      <c r="S440" s="24">
        <f t="shared" si="135"/>
        <v>164400</v>
      </c>
      <c r="T440" s="24">
        <f t="shared" si="136"/>
        <v>-61700</v>
      </c>
      <c r="U440" s="57">
        <f t="shared" si="137"/>
        <v>72.711189739053523</v>
      </c>
      <c r="V440" s="23">
        <f t="shared" si="138"/>
        <v>80900</v>
      </c>
      <c r="W440" s="58">
        <f t="shared" si="139"/>
        <v>96.886227544910184</v>
      </c>
    </row>
    <row r="441" spans="1:23" s="20" customFormat="1" ht="38.25" x14ac:dyDescent="0.2">
      <c r="A441" s="28" t="s">
        <v>179</v>
      </c>
      <c r="B441" s="65" t="s">
        <v>180</v>
      </c>
      <c r="C441" s="23">
        <v>83500</v>
      </c>
      <c r="D441" s="23">
        <v>226100</v>
      </c>
      <c r="E441" s="23">
        <v>164400</v>
      </c>
      <c r="F441" s="23">
        <f t="shared" si="129"/>
        <v>61700</v>
      </c>
      <c r="G441" s="14">
        <f t="shared" si="130"/>
        <v>72.711189739053523</v>
      </c>
      <c r="H441" s="23">
        <f t="shared" si="131"/>
        <v>80900</v>
      </c>
      <c r="I441" s="15">
        <f t="shared" si="132"/>
        <v>96.886227544910184</v>
      </c>
      <c r="J441" s="23">
        <v>0</v>
      </c>
      <c r="K441" s="23">
        <v>0</v>
      </c>
      <c r="L441" s="23">
        <v>0</v>
      </c>
      <c r="M441" s="23">
        <f t="shared" si="140"/>
        <v>0</v>
      </c>
      <c r="N441" s="14">
        <f t="shared" si="141"/>
        <v>0</v>
      </c>
      <c r="O441" s="23">
        <f t="shared" si="142"/>
        <v>0</v>
      </c>
      <c r="P441" s="15">
        <f t="shared" si="143"/>
        <v>0</v>
      </c>
      <c r="Q441" s="24">
        <f t="shared" si="133"/>
        <v>83500</v>
      </c>
      <c r="R441" s="24">
        <f t="shared" si="134"/>
        <v>226100</v>
      </c>
      <c r="S441" s="24">
        <f t="shared" si="135"/>
        <v>164400</v>
      </c>
      <c r="T441" s="24">
        <f t="shared" si="136"/>
        <v>-61700</v>
      </c>
      <c r="U441" s="57">
        <f t="shared" si="137"/>
        <v>72.711189739053523</v>
      </c>
      <c r="V441" s="23">
        <f t="shared" si="138"/>
        <v>80900</v>
      </c>
      <c r="W441" s="58">
        <f t="shared" si="139"/>
        <v>96.886227544910184</v>
      </c>
    </row>
    <row r="442" spans="1:23" s="20" customFormat="1" ht="89.25" x14ac:dyDescent="0.2">
      <c r="A442" s="34" t="s">
        <v>192</v>
      </c>
      <c r="B442" s="71" t="s">
        <v>193</v>
      </c>
      <c r="C442" s="35">
        <v>0</v>
      </c>
      <c r="D442" s="35">
        <v>0</v>
      </c>
      <c r="E442" s="35">
        <v>0</v>
      </c>
      <c r="F442" s="35">
        <f t="shared" si="129"/>
        <v>0</v>
      </c>
      <c r="G442" s="42">
        <f t="shared" si="130"/>
        <v>0</v>
      </c>
      <c r="H442" s="35">
        <f t="shared" si="131"/>
        <v>0</v>
      </c>
      <c r="I442" s="15">
        <f t="shared" si="132"/>
        <v>0</v>
      </c>
      <c r="J442" s="35">
        <v>0</v>
      </c>
      <c r="K442" s="35">
        <v>0</v>
      </c>
      <c r="L442" s="35">
        <v>0</v>
      </c>
      <c r="M442" s="35">
        <f t="shared" si="140"/>
        <v>0</v>
      </c>
      <c r="N442" s="42">
        <f t="shared" si="141"/>
        <v>0</v>
      </c>
      <c r="O442" s="35">
        <f t="shared" si="142"/>
        <v>0</v>
      </c>
      <c r="P442" s="15">
        <f t="shared" si="143"/>
        <v>0</v>
      </c>
      <c r="Q442" s="24">
        <f t="shared" si="133"/>
        <v>0</v>
      </c>
      <c r="R442" s="24">
        <f t="shared" si="134"/>
        <v>0</v>
      </c>
      <c r="S442" s="24">
        <f t="shared" si="135"/>
        <v>0</v>
      </c>
      <c r="T442" s="24">
        <f t="shared" si="136"/>
        <v>0</v>
      </c>
      <c r="U442" s="57">
        <f t="shared" si="137"/>
        <v>0</v>
      </c>
      <c r="V442" s="23">
        <f t="shared" si="138"/>
        <v>0</v>
      </c>
      <c r="W442" s="58">
        <f t="shared" si="139"/>
        <v>0</v>
      </c>
    </row>
    <row r="443" spans="1:23" s="20" customFormat="1" x14ac:dyDescent="0.2">
      <c r="A443" s="28" t="s">
        <v>109</v>
      </c>
      <c r="B443" s="65" t="s">
        <v>110</v>
      </c>
      <c r="C443" s="23">
        <v>0</v>
      </c>
      <c r="D443" s="23">
        <v>0</v>
      </c>
      <c r="E443" s="23">
        <v>0</v>
      </c>
      <c r="F443" s="23">
        <f t="shared" si="129"/>
        <v>0</v>
      </c>
      <c r="G443" s="14">
        <f t="shared" si="130"/>
        <v>0</v>
      </c>
      <c r="H443" s="23">
        <f t="shared" si="131"/>
        <v>0</v>
      </c>
      <c r="I443" s="15">
        <f t="shared" si="132"/>
        <v>0</v>
      </c>
      <c r="J443" s="23">
        <v>0</v>
      </c>
      <c r="K443" s="23">
        <v>0</v>
      </c>
      <c r="L443" s="23">
        <v>0</v>
      </c>
      <c r="M443" s="23">
        <f t="shared" si="140"/>
        <v>0</v>
      </c>
      <c r="N443" s="14">
        <f t="shared" si="141"/>
        <v>0</v>
      </c>
      <c r="O443" s="23">
        <f t="shared" si="142"/>
        <v>0</v>
      </c>
      <c r="P443" s="15">
        <f t="shared" si="143"/>
        <v>0</v>
      </c>
      <c r="Q443" s="24">
        <f t="shared" si="133"/>
        <v>0</v>
      </c>
      <c r="R443" s="24">
        <f t="shared" si="134"/>
        <v>0</v>
      </c>
      <c r="S443" s="24">
        <f t="shared" si="135"/>
        <v>0</v>
      </c>
      <c r="T443" s="24">
        <f t="shared" si="136"/>
        <v>0</v>
      </c>
      <c r="U443" s="57">
        <f t="shared" si="137"/>
        <v>0</v>
      </c>
      <c r="V443" s="23">
        <f t="shared" si="138"/>
        <v>0</v>
      </c>
      <c r="W443" s="58">
        <f t="shared" si="139"/>
        <v>0</v>
      </c>
    </row>
    <row r="444" spans="1:23" s="20" customFormat="1" x14ac:dyDescent="0.2">
      <c r="A444" s="28" t="s">
        <v>155</v>
      </c>
      <c r="B444" s="65" t="s">
        <v>156</v>
      </c>
      <c r="C444" s="23">
        <v>0</v>
      </c>
      <c r="D444" s="23">
        <v>0</v>
      </c>
      <c r="E444" s="23">
        <v>0</v>
      </c>
      <c r="F444" s="23">
        <f t="shared" si="129"/>
        <v>0</v>
      </c>
      <c r="G444" s="14">
        <f t="shared" si="130"/>
        <v>0</v>
      </c>
      <c r="H444" s="23">
        <f t="shared" si="131"/>
        <v>0</v>
      </c>
      <c r="I444" s="15">
        <f t="shared" si="132"/>
        <v>0</v>
      </c>
      <c r="J444" s="23">
        <v>0</v>
      </c>
      <c r="K444" s="23">
        <v>0</v>
      </c>
      <c r="L444" s="23">
        <v>0</v>
      </c>
      <c r="M444" s="23">
        <f t="shared" si="140"/>
        <v>0</v>
      </c>
      <c r="N444" s="14">
        <f t="shared" si="141"/>
        <v>0</v>
      </c>
      <c r="O444" s="23">
        <f t="shared" si="142"/>
        <v>0</v>
      </c>
      <c r="P444" s="15">
        <f t="shared" si="143"/>
        <v>0</v>
      </c>
      <c r="Q444" s="24">
        <f t="shared" si="133"/>
        <v>0</v>
      </c>
      <c r="R444" s="24">
        <f t="shared" si="134"/>
        <v>0</v>
      </c>
      <c r="S444" s="24">
        <f t="shared" si="135"/>
        <v>0</v>
      </c>
      <c r="T444" s="24">
        <f t="shared" si="136"/>
        <v>0</v>
      </c>
      <c r="U444" s="57">
        <f t="shared" si="137"/>
        <v>0</v>
      </c>
      <c r="V444" s="23">
        <f t="shared" si="138"/>
        <v>0</v>
      </c>
      <c r="W444" s="58">
        <f t="shared" si="139"/>
        <v>0</v>
      </c>
    </row>
    <row r="445" spans="1:23" s="20" customFormat="1" x14ac:dyDescent="0.2">
      <c r="A445" s="28" t="s">
        <v>157</v>
      </c>
      <c r="B445" s="65" t="s">
        <v>158</v>
      </c>
      <c r="C445" s="23">
        <v>0</v>
      </c>
      <c r="D445" s="23">
        <v>0</v>
      </c>
      <c r="E445" s="23">
        <v>0</v>
      </c>
      <c r="F445" s="23">
        <f t="shared" si="129"/>
        <v>0</v>
      </c>
      <c r="G445" s="14">
        <f t="shared" si="130"/>
        <v>0</v>
      </c>
      <c r="H445" s="23">
        <f t="shared" si="131"/>
        <v>0</v>
      </c>
      <c r="I445" s="15">
        <f t="shared" si="132"/>
        <v>0</v>
      </c>
      <c r="J445" s="23">
        <v>0</v>
      </c>
      <c r="K445" s="23">
        <v>0</v>
      </c>
      <c r="L445" s="23">
        <v>0</v>
      </c>
      <c r="M445" s="23">
        <f t="shared" si="140"/>
        <v>0</v>
      </c>
      <c r="N445" s="14">
        <f t="shared" si="141"/>
        <v>0</v>
      </c>
      <c r="O445" s="23">
        <f t="shared" si="142"/>
        <v>0</v>
      </c>
      <c r="P445" s="15">
        <f t="shared" si="143"/>
        <v>0</v>
      </c>
      <c r="Q445" s="24">
        <f t="shared" si="133"/>
        <v>0</v>
      </c>
      <c r="R445" s="24">
        <f t="shared" si="134"/>
        <v>0</v>
      </c>
      <c r="S445" s="24">
        <f t="shared" si="135"/>
        <v>0</v>
      </c>
      <c r="T445" s="24">
        <f t="shared" si="136"/>
        <v>0</v>
      </c>
      <c r="U445" s="57">
        <f t="shared" si="137"/>
        <v>0</v>
      </c>
      <c r="V445" s="23">
        <f t="shared" si="138"/>
        <v>0</v>
      </c>
      <c r="W445" s="58">
        <f t="shared" si="139"/>
        <v>0</v>
      </c>
    </row>
    <row r="446" spans="1:23" s="20" customFormat="1" ht="25.5" x14ac:dyDescent="0.2">
      <c r="A446" s="34" t="s">
        <v>194</v>
      </c>
      <c r="B446" s="71" t="s">
        <v>195</v>
      </c>
      <c r="C446" s="35">
        <v>803500</v>
      </c>
      <c r="D446" s="35">
        <v>881354</v>
      </c>
      <c r="E446" s="35">
        <v>881000</v>
      </c>
      <c r="F446" s="35">
        <f t="shared" si="129"/>
        <v>354</v>
      </c>
      <c r="G446" s="42">
        <f t="shared" si="130"/>
        <v>99.959834527329534</v>
      </c>
      <c r="H446" s="35">
        <f t="shared" si="131"/>
        <v>77500</v>
      </c>
      <c r="I446" s="15">
        <f t="shared" si="132"/>
        <v>9.6453018046048555</v>
      </c>
      <c r="J446" s="35">
        <v>0</v>
      </c>
      <c r="K446" s="35">
        <v>0</v>
      </c>
      <c r="L446" s="35">
        <v>0</v>
      </c>
      <c r="M446" s="35">
        <f t="shared" si="140"/>
        <v>0</v>
      </c>
      <c r="N446" s="42">
        <f t="shared" si="141"/>
        <v>0</v>
      </c>
      <c r="O446" s="35">
        <f t="shared" si="142"/>
        <v>0</v>
      </c>
      <c r="P446" s="15">
        <f t="shared" si="143"/>
        <v>0</v>
      </c>
      <c r="Q446" s="24">
        <f t="shared" si="133"/>
        <v>803500</v>
      </c>
      <c r="R446" s="24">
        <f t="shared" si="134"/>
        <v>881354</v>
      </c>
      <c r="S446" s="24">
        <f t="shared" si="135"/>
        <v>881000</v>
      </c>
      <c r="T446" s="24">
        <f t="shared" si="136"/>
        <v>-354</v>
      </c>
      <c r="U446" s="57">
        <f t="shared" si="137"/>
        <v>99.959834527329534</v>
      </c>
      <c r="V446" s="23">
        <f t="shared" si="138"/>
        <v>77500</v>
      </c>
      <c r="W446" s="58">
        <f t="shared" si="139"/>
        <v>9.6453018046048555</v>
      </c>
    </row>
    <row r="447" spans="1:23" s="20" customFormat="1" x14ac:dyDescent="0.2">
      <c r="A447" s="28" t="s">
        <v>109</v>
      </c>
      <c r="B447" s="65" t="s">
        <v>110</v>
      </c>
      <c r="C447" s="23">
        <v>803500</v>
      </c>
      <c r="D447" s="23">
        <v>881354</v>
      </c>
      <c r="E447" s="23">
        <v>881000</v>
      </c>
      <c r="F447" s="23">
        <f t="shared" ref="F447:F523" si="144">D447-E447</f>
        <v>354</v>
      </c>
      <c r="G447" s="14">
        <f t="shared" ref="G447:G523" si="145">IF(D447=0,0,E447/D447*100)</f>
        <v>99.959834527329534</v>
      </c>
      <c r="H447" s="23">
        <f t="shared" si="131"/>
        <v>77500</v>
      </c>
      <c r="I447" s="15">
        <f t="shared" si="132"/>
        <v>9.6453018046048555</v>
      </c>
      <c r="J447" s="23">
        <v>0</v>
      </c>
      <c r="K447" s="23">
        <v>0</v>
      </c>
      <c r="L447" s="23">
        <v>0</v>
      </c>
      <c r="M447" s="23">
        <f t="shared" si="140"/>
        <v>0</v>
      </c>
      <c r="N447" s="14">
        <f t="shared" si="141"/>
        <v>0</v>
      </c>
      <c r="O447" s="23">
        <f t="shared" si="142"/>
        <v>0</v>
      </c>
      <c r="P447" s="15">
        <f t="shared" si="143"/>
        <v>0</v>
      </c>
      <c r="Q447" s="24">
        <f t="shared" si="133"/>
        <v>803500</v>
      </c>
      <c r="R447" s="24">
        <f t="shared" si="134"/>
        <v>881354</v>
      </c>
      <c r="S447" s="24">
        <f t="shared" si="135"/>
        <v>881000</v>
      </c>
      <c r="T447" s="24">
        <f t="shared" si="136"/>
        <v>-354</v>
      </c>
      <c r="U447" s="57">
        <f t="shared" si="137"/>
        <v>99.959834527329534</v>
      </c>
      <c r="V447" s="23">
        <f t="shared" si="138"/>
        <v>77500</v>
      </c>
      <c r="W447" s="58">
        <f t="shared" si="139"/>
        <v>9.6453018046048555</v>
      </c>
    </row>
    <row r="448" spans="1:23" s="20" customFormat="1" x14ac:dyDescent="0.2">
      <c r="A448" s="28" t="s">
        <v>119</v>
      </c>
      <c r="B448" s="65" t="s">
        <v>120</v>
      </c>
      <c r="C448" s="23">
        <v>0</v>
      </c>
      <c r="D448" s="23">
        <v>0</v>
      </c>
      <c r="E448" s="23">
        <v>0</v>
      </c>
      <c r="F448" s="23">
        <f t="shared" si="144"/>
        <v>0</v>
      </c>
      <c r="G448" s="23">
        <f t="shared" si="145"/>
        <v>0</v>
      </c>
      <c r="H448" s="23">
        <f t="shared" si="131"/>
        <v>0</v>
      </c>
      <c r="I448" s="15">
        <f t="shared" si="132"/>
        <v>0</v>
      </c>
      <c r="J448" s="23">
        <v>0</v>
      </c>
      <c r="K448" s="23">
        <v>0</v>
      </c>
      <c r="L448" s="23">
        <v>0</v>
      </c>
      <c r="M448" s="23">
        <f t="shared" si="140"/>
        <v>0</v>
      </c>
      <c r="N448" s="23">
        <f t="shared" si="141"/>
        <v>0</v>
      </c>
      <c r="O448" s="23">
        <f t="shared" si="142"/>
        <v>0</v>
      </c>
      <c r="P448" s="15">
        <f t="shared" si="143"/>
        <v>0</v>
      </c>
      <c r="Q448" s="24">
        <f t="shared" si="133"/>
        <v>0</v>
      </c>
      <c r="R448" s="24">
        <f t="shared" si="134"/>
        <v>0</v>
      </c>
      <c r="S448" s="24">
        <f t="shared" si="135"/>
        <v>0</v>
      </c>
      <c r="T448" s="24">
        <f t="shared" si="136"/>
        <v>0</v>
      </c>
      <c r="U448" s="57">
        <f t="shared" si="137"/>
        <v>0</v>
      </c>
      <c r="V448" s="23">
        <f t="shared" si="138"/>
        <v>0</v>
      </c>
      <c r="W448" s="58">
        <f t="shared" si="139"/>
        <v>0</v>
      </c>
    </row>
    <row r="449" spans="1:23" s="20" customFormat="1" x14ac:dyDescent="0.2">
      <c r="A449" s="28" t="s">
        <v>123</v>
      </c>
      <c r="B449" s="65" t="s">
        <v>124</v>
      </c>
      <c r="C449" s="23">
        <v>0</v>
      </c>
      <c r="D449" s="23">
        <v>0</v>
      </c>
      <c r="E449" s="23">
        <v>0</v>
      </c>
      <c r="F449" s="23">
        <f t="shared" si="144"/>
        <v>0</v>
      </c>
      <c r="G449" s="23">
        <f t="shared" si="145"/>
        <v>0</v>
      </c>
      <c r="H449" s="23">
        <f t="shared" si="131"/>
        <v>0</v>
      </c>
      <c r="I449" s="15">
        <f t="shared" si="132"/>
        <v>0</v>
      </c>
      <c r="J449" s="23">
        <v>0</v>
      </c>
      <c r="K449" s="23">
        <v>0</v>
      </c>
      <c r="L449" s="23">
        <v>0</v>
      </c>
      <c r="M449" s="23">
        <f t="shared" si="140"/>
        <v>0</v>
      </c>
      <c r="N449" s="23">
        <f t="shared" si="141"/>
        <v>0</v>
      </c>
      <c r="O449" s="23">
        <f t="shared" si="142"/>
        <v>0</v>
      </c>
      <c r="P449" s="15">
        <f t="shared" si="143"/>
        <v>0</v>
      </c>
      <c r="Q449" s="24">
        <f t="shared" si="133"/>
        <v>0</v>
      </c>
      <c r="R449" s="24">
        <f t="shared" si="134"/>
        <v>0</v>
      </c>
      <c r="S449" s="24">
        <f t="shared" si="135"/>
        <v>0</v>
      </c>
      <c r="T449" s="24">
        <f t="shared" si="136"/>
        <v>0</v>
      </c>
      <c r="U449" s="57">
        <f t="shared" si="137"/>
        <v>0</v>
      </c>
      <c r="V449" s="23">
        <f t="shared" si="138"/>
        <v>0</v>
      </c>
      <c r="W449" s="58">
        <f t="shared" si="139"/>
        <v>0</v>
      </c>
    </row>
    <row r="450" spans="1:23" s="20" customFormat="1" x14ac:dyDescent="0.2">
      <c r="A450" s="28" t="s">
        <v>155</v>
      </c>
      <c r="B450" s="65" t="s">
        <v>156</v>
      </c>
      <c r="C450" s="23">
        <v>803500</v>
      </c>
      <c r="D450" s="23">
        <v>881354</v>
      </c>
      <c r="E450" s="23">
        <v>881000</v>
      </c>
      <c r="F450" s="23">
        <f t="shared" si="144"/>
        <v>354</v>
      </c>
      <c r="G450" s="14">
        <f t="shared" si="145"/>
        <v>99.959834527329534</v>
      </c>
      <c r="H450" s="23">
        <f t="shared" si="131"/>
        <v>77500</v>
      </c>
      <c r="I450" s="15">
        <f t="shared" si="132"/>
        <v>9.6453018046048555</v>
      </c>
      <c r="J450" s="23">
        <v>0</v>
      </c>
      <c r="K450" s="23">
        <v>0</v>
      </c>
      <c r="L450" s="23">
        <v>0</v>
      </c>
      <c r="M450" s="23">
        <f t="shared" si="140"/>
        <v>0</v>
      </c>
      <c r="N450" s="14">
        <f t="shared" si="141"/>
        <v>0</v>
      </c>
      <c r="O450" s="23">
        <f t="shared" si="142"/>
        <v>0</v>
      </c>
      <c r="P450" s="15">
        <f t="shared" si="143"/>
        <v>0</v>
      </c>
      <c r="Q450" s="24">
        <f t="shared" si="133"/>
        <v>803500</v>
      </c>
      <c r="R450" s="24">
        <f t="shared" si="134"/>
        <v>881354</v>
      </c>
      <c r="S450" s="24">
        <f t="shared" si="135"/>
        <v>881000</v>
      </c>
      <c r="T450" s="24">
        <f t="shared" si="136"/>
        <v>-354</v>
      </c>
      <c r="U450" s="57">
        <f t="shared" si="137"/>
        <v>99.959834527329534</v>
      </c>
      <c r="V450" s="23">
        <f t="shared" si="138"/>
        <v>77500</v>
      </c>
      <c r="W450" s="58">
        <f t="shared" si="139"/>
        <v>9.6453018046048555</v>
      </c>
    </row>
    <row r="451" spans="1:23" s="20" customFormat="1" x14ac:dyDescent="0.2">
      <c r="A451" s="28" t="s">
        <v>157</v>
      </c>
      <c r="B451" s="65" t="s">
        <v>158</v>
      </c>
      <c r="C451" s="23">
        <v>803500</v>
      </c>
      <c r="D451" s="23">
        <v>881354</v>
      </c>
      <c r="E451" s="23">
        <v>881000</v>
      </c>
      <c r="F451" s="23">
        <f t="shared" si="144"/>
        <v>354</v>
      </c>
      <c r="G451" s="14">
        <f t="shared" si="145"/>
        <v>99.959834527329534</v>
      </c>
      <c r="H451" s="23">
        <f t="shared" si="131"/>
        <v>77500</v>
      </c>
      <c r="I451" s="15">
        <f t="shared" si="132"/>
        <v>9.6453018046048555</v>
      </c>
      <c r="J451" s="23">
        <v>0</v>
      </c>
      <c r="K451" s="23">
        <v>0</v>
      </c>
      <c r="L451" s="23">
        <v>0</v>
      </c>
      <c r="M451" s="23">
        <f t="shared" si="140"/>
        <v>0</v>
      </c>
      <c r="N451" s="14">
        <f t="shared" si="141"/>
        <v>0</v>
      </c>
      <c r="O451" s="23">
        <f t="shared" si="142"/>
        <v>0</v>
      </c>
      <c r="P451" s="15">
        <f t="shared" si="143"/>
        <v>0</v>
      </c>
      <c r="Q451" s="24">
        <f t="shared" si="133"/>
        <v>803500</v>
      </c>
      <c r="R451" s="24">
        <f t="shared" si="134"/>
        <v>881354</v>
      </c>
      <c r="S451" s="24">
        <f t="shared" si="135"/>
        <v>881000</v>
      </c>
      <c r="T451" s="24">
        <f t="shared" si="136"/>
        <v>-354</v>
      </c>
      <c r="U451" s="57">
        <f t="shared" si="137"/>
        <v>99.959834527329534</v>
      </c>
      <c r="V451" s="23">
        <f t="shared" si="138"/>
        <v>77500</v>
      </c>
      <c r="W451" s="58">
        <f t="shared" si="139"/>
        <v>9.6453018046048555</v>
      </c>
    </row>
    <row r="452" spans="1:23" s="20" customFormat="1" x14ac:dyDescent="0.2">
      <c r="A452" s="30" t="s">
        <v>196</v>
      </c>
      <c r="B452" s="69" t="s">
        <v>197</v>
      </c>
      <c r="C452" s="32">
        <f>C453</f>
        <v>5352060.2399999993</v>
      </c>
      <c r="D452" s="32">
        <f>D453</f>
        <v>6402786</v>
      </c>
      <c r="E452" s="32">
        <f>E453</f>
        <v>5850939.6800000006</v>
      </c>
      <c r="F452" s="32">
        <f t="shared" si="144"/>
        <v>551846.31999999937</v>
      </c>
      <c r="G452" s="33">
        <f t="shared" si="145"/>
        <v>91.381153141772984</v>
      </c>
      <c r="H452" s="32">
        <f t="shared" si="131"/>
        <v>498879.44000000134</v>
      </c>
      <c r="I452" s="18">
        <f t="shared" si="132"/>
        <v>9.3212598070458625</v>
      </c>
      <c r="J452" s="32">
        <f>J453+J470</f>
        <v>1541267.7</v>
      </c>
      <c r="K452" s="32">
        <f>K453+K470</f>
        <v>312359.76</v>
      </c>
      <c r="L452" s="32">
        <f>L453+L470</f>
        <v>228859.21</v>
      </c>
      <c r="M452" s="32">
        <f t="shared" si="140"/>
        <v>83500.550000000017</v>
      </c>
      <c r="N452" s="33">
        <f t="shared" si="141"/>
        <v>73.267827456391942</v>
      </c>
      <c r="O452" s="35">
        <f t="shared" si="142"/>
        <v>-1312408.49</v>
      </c>
      <c r="P452" s="15">
        <f t="shared" si="143"/>
        <v>-85.151235570563117</v>
      </c>
      <c r="Q452" s="24">
        <f t="shared" si="133"/>
        <v>6893327.9399999995</v>
      </c>
      <c r="R452" s="24">
        <f t="shared" si="134"/>
        <v>6715145.7599999998</v>
      </c>
      <c r="S452" s="24">
        <f t="shared" si="135"/>
        <v>6079798.8900000006</v>
      </c>
      <c r="T452" s="24">
        <f t="shared" si="136"/>
        <v>-635346.86999999918</v>
      </c>
      <c r="U452" s="57">
        <f t="shared" si="137"/>
        <v>90.538598971528515</v>
      </c>
      <c r="V452" s="23">
        <f t="shared" si="138"/>
        <v>-813529.04999999888</v>
      </c>
      <c r="W452" s="58">
        <f t="shared" si="139"/>
        <v>-11.801687908670701</v>
      </c>
    </row>
    <row r="453" spans="1:23" s="20" customFormat="1" x14ac:dyDescent="0.2">
      <c r="A453" s="26" t="s">
        <v>109</v>
      </c>
      <c r="B453" s="70" t="s">
        <v>110</v>
      </c>
      <c r="C453" s="17">
        <f>C454+C458+C469</f>
        <v>5352060.2399999993</v>
      </c>
      <c r="D453" s="17">
        <f>D454+D458+D469</f>
        <v>6402786</v>
      </c>
      <c r="E453" s="17">
        <f>E454+E458+E469</f>
        <v>5850939.6800000006</v>
      </c>
      <c r="F453" s="17">
        <f t="shared" si="144"/>
        <v>551846.31999999937</v>
      </c>
      <c r="G453" s="19">
        <f t="shared" si="145"/>
        <v>91.381153141772984</v>
      </c>
      <c r="H453" s="17">
        <f t="shared" si="131"/>
        <v>498879.44000000134</v>
      </c>
      <c r="I453" s="18">
        <f t="shared" si="132"/>
        <v>9.3212598070458625</v>
      </c>
      <c r="J453" s="17">
        <f>J458</f>
        <v>2018.4</v>
      </c>
      <c r="K453" s="17">
        <f>K458</f>
        <v>59257.7</v>
      </c>
      <c r="L453" s="17">
        <f>L458</f>
        <v>53755</v>
      </c>
      <c r="M453" s="17">
        <f t="shared" si="140"/>
        <v>5502.6999999999971</v>
      </c>
      <c r="N453" s="19">
        <f t="shared" si="141"/>
        <v>90.713949410793873</v>
      </c>
      <c r="O453" s="23">
        <f t="shared" si="142"/>
        <v>51736.6</v>
      </c>
      <c r="P453" s="15">
        <f t="shared" si="143"/>
        <v>2563.2481173206502</v>
      </c>
      <c r="Q453" s="24">
        <f t="shared" si="133"/>
        <v>5354078.6399999997</v>
      </c>
      <c r="R453" s="24">
        <f t="shared" si="134"/>
        <v>6462043.7000000002</v>
      </c>
      <c r="S453" s="24">
        <f t="shared" si="135"/>
        <v>5904694.6800000006</v>
      </c>
      <c r="T453" s="24">
        <f t="shared" si="136"/>
        <v>-557349.01999999955</v>
      </c>
      <c r="U453" s="57">
        <f t="shared" si="137"/>
        <v>91.375034805165427</v>
      </c>
      <c r="V453" s="23">
        <f t="shared" si="138"/>
        <v>550616.04000000097</v>
      </c>
      <c r="W453" s="58">
        <f t="shared" si="139"/>
        <v>10.28404842406276</v>
      </c>
    </row>
    <row r="454" spans="1:23" s="20" customFormat="1" ht="25.5" x14ac:dyDescent="0.2">
      <c r="A454" s="26" t="s">
        <v>111</v>
      </c>
      <c r="B454" s="70" t="s">
        <v>112</v>
      </c>
      <c r="C454" s="17">
        <f>C455+C457</f>
        <v>3906961.42</v>
      </c>
      <c r="D454" s="17">
        <f>D455+D457</f>
        <v>4691852</v>
      </c>
      <c r="E454" s="17">
        <f>E455+E457</f>
        <v>4638716.57</v>
      </c>
      <c r="F454" s="17">
        <f t="shared" si="144"/>
        <v>53135.429999999702</v>
      </c>
      <c r="G454" s="19">
        <f t="shared" si="145"/>
        <v>98.867495607278329</v>
      </c>
      <c r="H454" s="17">
        <f t="shared" ref="H454:H518" si="146">E454-C454</f>
        <v>731755.15000000037</v>
      </c>
      <c r="I454" s="18">
        <f t="shared" ref="I454:I518" si="147">IF(C454=0,0,E454/C454*100-100)</f>
        <v>18.729520753752425</v>
      </c>
      <c r="J454" s="17">
        <v>0</v>
      </c>
      <c r="K454" s="17">
        <v>0</v>
      </c>
      <c r="L454" s="17">
        <v>0</v>
      </c>
      <c r="M454" s="17">
        <f t="shared" si="140"/>
        <v>0</v>
      </c>
      <c r="N454" s="19">
        <f t="shared" si="141"/>
        <v>0</v>
      </c>
      <c r="O454" s="23">
        <f t="shared" si="142"/>
        <v>0</v>
      </c>
      <c r="P454" s="15">
        <f t="shared" si="143"/>
        <v>0</v>
      </c>
      <c r="Q454" s="24">
        <f t="shared" si="133"/>
        <v>3906961.42</v>
      </c>
      <c r="R454" s="24">
        <f t="shared" si="134"/>
        <v>4691852</v>
      </c>
      <c r="S454" s="24">
        <f t="shared" si="135"/>
        <v>4638716.57</v>
      </c>
      <c r="T454" s="24">
        <f t="shared" si="136"/>
        <v>-53135.429999999702</v>
      </c>
      <c r="U454" s="57">
        <f t="shared" si="137"/>
        <v>98.867495607278329</v>
      </c>
      <c r="V454" s="23">
        <f t="shared" si="138"/>
        <v>731755.15000000037</v>
      </c>
      <c r="W454" s="58">
        <f t="shared" si="139"/>
        <v>18.729520753752425</v>
      </c>
    </row>
    <row r="455" spans="1:23" s="20" customFormat="1" x14ac:dyDescent="0.2">
      <c r="A455" s="26" t="s">
        <v>113</v>
      </c>
      <c r="B455" s="70" t="s">
        <v>114</v>
      </c>
      <c r="C455" s="17">
        <f>C456</f>
        <v>3201448.92</v>
      </c>
      <c r="D455" s="17">
        <f>D456</f>
        <v>3845220</v>
      </c>
      <c r="E455" s="17">
        <f>E456</f>
        <v>3796878.58</v>
      </c>
      <c r="F455" s="17">
        <f t="shared" si="144"/>
        <v>48341.419999999925</v>
      </c>
      <c r="G455" s="19">
        <f t="shared" si="145"/>
        <v>98.74281783617063</v>
      </c>
      <c r="H455" s="17">
        <f t="shared" si="146"/>
        <v>595429.66000000015</v>
      </c>
      <c r="I455" s="18">
        <f t="shared" si="147"/>
        <v>18.598755590952877</v>
      </c>
      <c r="J455" s="17">
        <v>0</v>
      </c>
      <c r="K455" s="17">
        <v>0</v>
      </c>
      <c r="L455" s="17">
        <v>0</v>
      </c>
      <c r="M455" s="17">
        <f t="shared" si="140"/>
        <v>0</v>
      </c>
      <c r="N455" s="19">
        <f t="shared" si="141"/>
        <v>0</v>
      </c>
      <c r="O455" s="23">
        <f t="shared" si="142"/>
        <v>0</v>
      </c>
      <c r="P455" s="15">
        <f t="shared" si="143"/>
        <v>0</v>
      </c>
      <c r="Q455" s="59">
        <f t="shared" si="133"/>
        <v>3201448.92</v>
      </c>
      <c r="R455" s="24">
        <f t="shared" si="134"/>
        <v>3845220</v>
      </c>
      <c r="S455" s="24">
        <f t="shared" si="135"/>
        <v>3796878.58</v>
      </c>
      <c r="T455" s="24">
        <f t="shared" si="136"/>
        <v>-48341.419999999925</v>
      </c>
      <c r="U455" s="57">
        <f t="shared" si="137"/>
        <v>98.74281783617063</v>
      </c>
      <c r="V455" s="23">
        <f t="shared" si="138"/>
        <v>595429.66000000015</v>
      </c>
      <c r="W455" s="58">
        <f t="shared" si="139"/>
        <v>18.598755590952877</v>
      </c>
    </row>
    <row r="456" spans="1:23" s="20" customFormat="1" x14ac:dyDescent="0.2">
      <c r="A456" s="26" t="s">
        <v>115</v>
      </c>
      <c r="B456" s="70" t="s">
        <v>116</v>
      </c>
      <c r="C456" s="17">
        <f t="shared" ref="C456:E457" si="148">C479+C498+C518</f>
        <v>3201448.92</v>
      </c>
      <c r="D456" s="17">
        <f t="shared" si="148"/>
        <v>3845220</v>
      </c>
      <c r="E456" s="17">
        <f t="shared" si="148"/>
        <v>3796878.58</v>
      </c>
      <c r="F456" s="17">
        <f t="shared" si="144"/>
        <v>48341.419999999925</v>
      </c>
      <c r="G456" s="19">
        <f t="shared" si="145"/>
        <v>98.74281783617063</v>
      </c>
      <c r="H456" s="17">
        <f t="shared" si="146"/>
        <v>595429.66000000015</v>
      </c>
      <c r="I456" s="18">
        <f t="shared" si="147"/>
        <v>18.598755590952877</v>
      </c>
      <c r="J456" s="17">
        <v>0</v>
      </c>
      <c r="K456" s="17">
        <v>0</v>
      </c>
      <c r="L456" s="17">
        <v>0</v>
      </c>
      <c r="M456" s="17">
        <f t="shared" si="140"/>
        <v>0</v>
      </c>
      <c r="N456" s="19">
        <f t="shared" si="141"/>
        <v>0</v>
      </c>
      <c r="O456" s="23">
        <f t="shared" si="142"/>
        <v>0</v>
      </c>
      <c r="P456" s="15">
        <f t="shared" si="143"/>
        <v>0</v>
      </c>
      <c r="Q456" s="59">
        <f t="shared" si="133"/>
        <v>3201448.92</v>
      </c>
      <c r="R456" s="24">
        <f t="shared" si="134"/>
        <v>3845220</v>
      </c>
      <c r="S456" s="24">
        <f t="shared" si="135"/>
        <v>3796878.58</v>
      </c>
      <c r="T456" s="24">
        <f t="shared" si="136"/>
        <v>-48341.419999999925</v>
      </c>
      <c r="U456" s="57">
        <f t="shared" si="137"/>
        <v>98.74281783617063</v>
      </c>
      <c r="V456" s="23">
        <f t="shared" si="138"/>
        <v>595429.66000000015</v>
      </c>
      <c r="W456" s="58">
        <f t="shared" si="139"/>
        <v>18.598755590952877</v>
      </c>
    </row>
    <row r="457" spans="1:23" s="20" customFormat="1" x14ac:dyDescent="0.2">
      <c r="A457" s="26" t="s">
        <v>117</v>
      </c>
      <c r="B457" s="70" t="s">
        <v>118</v>
      </c>
      <c r="C457" s="17">
        <f t="shared" si="148"/>
        <v>705512.5</v>
      </c>
      <c r="D457" s="17">
        <f t="shared" si="148"/>
        <v>846632</v>
      </c>
      <c r="E457" s="17">
        <f t="shared" si="148"/>
        <v>841837.99</v>
      </c>
      <c r="F457" s="17">
        <f t="shared" si="144"/>
        <v>4794.0100000000093</v>
      </c>
      <c r="G457" s="19">
        <f t="shared" si="145"/>
        <v>99.433755161628667</v>
      </c>
      <c r="H457" s="17">
        <f t="shared" si="146"/>
        <v>136325.49</v>
      </c>
      <c r="I457" s="18">
        <f t="shared" si="147"/>
        <v>19.322902145603365</v>
      </c>
      <c r="J457" s="17">
        <v>0</v>
      </c>
      <c r="K457" s="17">
        <v>0</v>
      </c>
      <c r="L457" s="17">
        <v>0</v>
      </c>
      <c r="M457" s="17">
        <f t="shared" si="140"/>
        <v>0</v>
      </c>
      <c r="N457" s="19">
        <f t="shared" si="141"/>
        <v>0</v>
      </c>
      <c r="O457" s="23">
        <f t="shared" si="142"/>
        <v>0</v>
      </c>
      <c r="P457" s="15">
        <f t="shared" si="143"/>
        <v>0</v>
      </c>
      <c r="Q457" s="59">
        <f t="shared" si="133"/>
        <v>705512.5</v>
      </c>
      <c r="R457" s="24">
        <f t="shared" si="134"/>
        <v>846632</v>
      </c>
      <c r="S457" s="24">
        <f t="shared" si="135"/>
        <v>841837.99</v>
      </c>
      <c r="T457" s="24">
        <f t="shared" si="136"/>
        <v>-4794.0100000000093</v>
      </c>
      <c r="U457" s="57">
        <f t="shared" si="137"/>
        <v>99.433755161628667</v>
      </c>
      <c r="V457" s="23">
        <f t="shared" si="138"/>
        <v>136325.49</v>
      </c>
      <c r="W457" s="58">
        <f t="shared" si="139"/>
        <v>19.322902145603365</v>
      </c>
    </row>
    <row r="458" spans="1:23" s="1" customFormat="1" x14ac:dyDescent="0.2">
      <c r="A458" s="26" t="s">
        <v>119</v>
      </c>
      <c r="B458" s="70" t="s">
        <v>120</v>
      </c>
      <c r="C458" s="17">
        <f>C459+C460+C461+C462+C467</f>
        <v>1439866.93</v>
      </c>
      <c r="D458" s="17">
        <f>D459+D460+D461+D462+D467</f>
        <v>1705020</v>
      </c>
      <c r="E458" s="17">
        <f>E459+E460+E461+E462+E467</f>
        <v>1208037.1600000001</v>
      </c>
      <c r="F458" s="17">
        <f t="shared" si="144"/>
        <v>496982.83999999985</v>
      </c>
      <c r="G458" s="19">
        <f t="shared" si="145"/>
        <v>70.85178824881821</v>
      </c>
      <c r="H458" s="17">
        <f t="shared" si="146"/>
        <v>-231829.76999999979</v>
      </c>
      <c r="I458" s="18">
        <f t="shared" si="147"/>
        <v>-16.100777451705198</v>
      </c>
      <c r="J458" s="17">
        <f t="shared" ref="J458:L458" si="149">J459</f>
        <v>2018.4</v>
      </c>
      <c r="K458" s="17">
        <f t="shared" si="149"/>
        <v>59257.7</v>
      </c>
      <c r="L458" s="17">
        <f t="shared" si="149"/>
        <v>53755</v>
      </c>
      <c r="M458" s="17">
        <f t="shared" si="140"/>
        <v>5502.6999999999971</v>
      </c>
      <c r="N458" s="19">
        <f t="shared" si="141"/>
        <v>90.713949410793873</v>
      </c>
      <c r="O458" s="23">
        <f t="shared" si="142"/>
        <v>51736.6</v>
      </c>
      <c r="P458" s="15">
        <f t="shared" si="143"/>
        <v>2563.2481173206502</v>
      </c>
      <c r="Q458" s="59">
        <f t="shared" si="133"/>
        <v>1441885.3299999998</v>
      </c>
      <c r="R458" s="59">
        <f t="shared" si="134"/>
        <v>1764277.7</v>
      </c>
      <c r="S458" s="59">
        <f t="shared" si="135"/>
        <v>1261792.1600000001</v>
      </c>
      <c r="T458" s="59">
        <f t="shared" si="136"/>
        <v>-502485.5399999998</v>
      </c>
      <c r="U458" s="60">
        <f t="shared" si="137"/>
        <v>71.518908842978647</v>
      </c>
      <c r="V458" s="17">
        <f t="shared" si="138"/>
        <v>-180093.16999999969</v>
      </c>
      <c r="W458" s="61">
        <f t="shared" si="139"/>
        <v>-12.490117365990514</v>
      </c>
    </row>
    <row r="459" spans="1:23" s="1" customFormat="1" ht="25.5" x14ac:dyDescent="0.2">
      <c r="A459" s="26" t="s">
        <v>121</v>
      </c>
      <c r="B459" s="70" t="s">
        <v>122</v>
      </c>
      <c r="C459" s="17">
        <f t="shared" ref="C459:E460" si="150">C482+C501+C523</f>
        <v>331210.27</v>
      </c>
      <c r="D459" s="17">
        <f t="shared" si="150"/>
        <v>150116</v>
      </c>
      <c r="E459" s="17">
        <f t="shared" si="150"/>
        <v>143104.08000000002</v>
      </c>
      <c r="F459" s="17">
        <f t="shared" si="144"/>
        <v>7011.9199999999837</v>
      </c>
      <c r="G459" s="19">
        <f t="shared" si="145"/>
        <v>95.328998907511533</v>
      </c>
      <c r="H459" s="17">
        <f t="shared" si="146"/>
        <v>-188106.19</v>
      </c>
      <c r="I459" s="18">
        <f t="shared" si="147"/>
        <v>-56.793586140912836</v>
      </c>
      <c r="J459" s="17">
        <f>J482+J501</f>
        <v>2018.4</v>
      </c>
      <c r="K459" s="17">
        <f>K482+K501</f>
        <v>59257.7</v>
      </c>
      <c r="L459" s="17">
        <f>L482+L501</f>
        <v>53755</v>
      </c>
      <c r="M459" s="17">
        <f t="shared" si="140"/>
        <v>5502.6999999999971</v>
      </c>
      <c r="N459" s="19">
        <f t="shared" si="141"/>
        <v>90.713949410793873</v>
      </c>
      <c r="O459" s="23">
        <f t="shared" si="142"/>
        <v>51736.6</v>
      </c>
      <c r="P459" s="15">
        <f t="shared" si="143"/>
        <v>2563.2481173206502</v>
      </c>
      <c r="Q459" s="59">
        <f t="shared" si="133"/>
        <v>333228.67000000004</v>
      </c>
      <c r="R459" s="59">
        <f t="shared" si="134"/>
        <v>209373.7</v>
      </c>
      <c r="S459" s="59">
        <f t="shared" si="135"/>
        <v>196859.08000000002</v>
      </c>
      <c r="T459" s="59">
        <f t="shared" si="136"/>
        <v>-12514.619999999995</v>
      </c>
      <c r="U459" s="60">
        <f t="shared" si="137"/>
        <v>94.02283094772649</v>
      </c>
      <c r="V459" s="17">
        <f t="shared" si="138"/>
        <v>-136369.59000000003</v>
      </c>
      <c r="W459" s="61">
        <f t="shared" si="139"/>
        <v>-40.923726640927981</v>
      </c>
    </row>
    <row r="460" spans="1:23" s="1" customFormat="1" x14ac:dyDescent="0.2">
      <c r="A460" s="26" t="s">
        <v>123</v>
      </c>
      <c r="B460" s="70" t="s">
        <v>124</v>
      </c>
      <c r="C460" s="17">
        <f t="shared" si="150"/>
        <v>362880.16</v>
      </c>
      <c r="D460" s="17">
        <f t="shared" si="150"/>
        <v>390608</v>
      </c>
      <c r="E460" s="17">
        <f t="shared" si="150"/>
        <v>371999.17</v>
      </c>
      <c r="F460" s="17">
        <f t="shared" si="144"/>
        <v>18608.830000000016</v>
      </c>
      <c r="G460" s="19">
        <f t="shared" si="145"/>
        <v>95.23593218776881</v>
      </c>
      <c r="H460" s="17">
        <f t="shared" si="146"/>
        <v>9119.0100000000093</v>
      </c>
      <c r="I460" s="18">
        <f t="shared" si="147"/>
        <v>2.5129535877629792</v>
      </c>
      <c r="J460" s="17">
        <v>0</v>
      </c>
      <c r="K460" s="17">
        <v>0</v>
      </c>
      <c r="L460" s="17">
        <v>0</v>
      </c>
      <c r="M460" s="17">
        <f t="shared" si="140"/>
        <v>0</v>
      </c>
      <c r="N460" s="19">
        <f t="shared" si="141"/>
        <v>0</v>
      </c>
      <c r="O460" s="23">
        <f t="shared" si="142"/>
        <v>0</v>
      </c>
      <c r="P460" s="15">
        <f t="shared" si="143"/>
        <v>0</v>
      </c>
      <c r="Q460" s="59">
        <f t="shared" si="133"/>
        <v>362880.16</v>
      </c>
      <c r="R460" s="59">
        <f t="shared" si="134"/>
        <v>390608</v>
      </c>
      <c r="S460" s="59">
        <f t="shared" si="135"/>
        <v>371999.17</v>
      </c>
      <c r="T460" s="59">
        <f t="shared" si="136"/>
        <v>-18608.830000000016</v>
      </c>
      <c r="U460" s="60">
        <f t="shared" si="137"/>
        <v>95.23593218776881</v>
      </c>
      <c r="V460" s="17">
        <f t="shared" si="138"/>
        <v>9119.0100000000093</v>
      </c>
      <c r="W460" s="61">
        <f t="shared" si="139"/>
        <v>2.5129535877629792</v>
      </c>
    </row>
    <row r="461" spans="1:23" s="1" customFormat="1" x14ac:dyDescent="0.2">
      <c r="A461" s="26" t="s">
        <v>125</v>
      </c>
      <c r="B461" s="70" t="s">
        <v>126</v>
      </c>
      <c r="C461" s="17">
        <f>C484+C503</f>
        <v>28759.38</v>
      </c>
      <c r="D461" s="17">
        <f>D484+D503</f>
        <v>67190</v>
      </c>
      <c r="E461" s="17">
        <f>E484+E503</f>
        <v>41332.519999999997</v>
      </c>
      <c r="F461" s="17">
        <f t="shared" si="144"/>
        <v>25857.480000000003</v>
      </c>
      <c r="G461" s="19">
        <f t="shared" si="145"/>
        <v>61.515880339336206</v>
      </c>
      <c r="H461" s="17">
        <f t="shared" si="146"/>
        <v>12573.139999999996</v>
      </c>
      <c r="I461" s="18">
        <f t="shared" si="147"/>
        <v>43.71839726725679</v>
      </c>
      <c r="J461" s="17">
        <v>0</v>
      </c>
      <c r="K461" s="17">
        <v>0</v>
      </c>
      <c r="L461" s="17">
        <v>0</v>
      </c>
      <c r="M461" s="17">
        <f t="shared" si="140"/>
        <v>0</v>
      </c>
      <c r="N461" s="19">
        <f t="shared" si="141"/>
        <v>0</v>
      </c>
      <c r="O461" s="23">
        <f t="shared" si="142"/>
        <v>0</v>
      </c>
      <c r="P461" s="15">
        <f t="shared" si="143"/>
        <v>0</v>
      </c>
      <c r="Q461" s="59">
        <f t="shared" ref="Q461:Q524" si="151">J461+C461</f>
        <v>28759.38</v>
      </c>
      <c r="R461" s="59">
        <f t="shared" ref="R461:R524" si="152">K461+D461</f>
        <v>67190</v>
      </c>
      <c r="S461" s="59">
        <f t="shared" ref="S461:S524" si="153">L461+E461</f>
        <v>41332.519999999997</v>
      </c>
      <c r="T461" s="59">
        <f t="shared" ref="T461:T524" si="154">S461-R461</f>
        <v>-25857.480000000003</v>
      </c>
      <c r="U461" s="60">
        <f t="shared" ref="U461:U524" si="155">IF(R461=0,0,S461/R461*100)</f>
        <v>61.515880339336206</v>
      </c>
      <c r="V461" s="17">
        <f t="shared" ref="V461:V524" si="156">S461-Q461</f>
        <v>12573.139999999996</v>
      </c>
      <c r="W461" s="61">
        <f t="shared" ref="W461:W524" si="157">IF(Q461=0,0,S461/Q461*100-100)</f>
        <v>43.71839726725679</v>
      </c>
    </row>
    <row r="462" spans="1:23" s="20" customFormat="1" ht="25.5" x14ac:dyDescent="0.2">
      <c r="A462" s="26" t="s">
        <v>127</v>
      </c>
      <c r="B462" s="70" t="s">
        <v>128</v>
      </c>
      <c r="C462" s="17">
        <f>C463+C464+C465+C466</f>
        <v>306783.21999999997</v>
      </c>
      <c r="D462" s="17">
        <f>D463+D464+D465+D466</f>
        <v>765567</v>
      </c>
      <c r="E462" s="17">
        <f>E463+E464+E465+E466</f>
        <v>343927.02999999997</v>
      </c>
      <c r="F462" s="17">
        <f t="shared" si="144"/>
        <v>421639.97000000003</v>
      </c>
      <c r="G462" s="19">
        <f t="shared" si="145"/>
        <v>44.924484728312478</v>
      </c>
      <c r="H462" s="17">
        <f t="shared" si="146"/>
        <v>37143.81</v>
      </c>
      <c r="I462" s="18">
        <f t="shared" si="147"/>
        <v>12.107510312982555</v>
      </c>
      <c r="J462" s="17">
        <v>0</v>
      </c>
      <c r="K462" s="17">
        <v>0</v>
      </c>
      <c r="L462" s="17">
        <v>0</v>
      </c>
      <c r="M462" s="17">
        <f t="shared" si="140"/>
        <v>0</v>
      </c>
      <c r="N462" s="19">
        <f t="shared" si="141"/>
        <v>0</v>
      </c>
      <c r="O462" s="23">
        <f t="shared" si="142"/>
        <v>0</v>
      </c>
      <c r="P462" s="15">
        <f t="shared" si="143"/>
        <v>0</v>
      </c>
      <c r="Q462" s="59">
        <f t="shared" si="151"/>
        <v>306783.21999999997</v>
      </c>
      <c r="R462" s="24">
        <f t="shared" si="152"/>
        <v>765567</v>
      </c>
      <c r="S462" s="24">
        <f t="shared" si="153"/>
        <v>343927.02999999997</v>
      </c>
      <c r="T462" s="24">
        <f t="shared" si="154"/>
        <v>-421639.97000000003</v>
      </c>
      <c r="U462" s="57">
        <f t="shared" si="155"/>
        <v>44.924484728312478</v>
      </c>
      <c r="V462" s="23">
        <f t="shared" si="156"/>
        <v>37143.81</v>
      </c>
      <c r="W462" s="58">
        <f t="shared" si="157"/>
        <v>12.107510312982555</v>
      </c>
    </row>
    <row r="463" spans="1:23" s="20" customFormat="1" x14ac:dyDescent="0.2">
      <c r="A463" s="26" t="s">
        <v>129</v>
      </c>
      <c r="B463" s="70" t="s">
        <v>130</v>
      </c>
      <c r="C463" s="17">
        <f t="shared" ref="C463:E465" si="158">C486+C505</f>
        <v>196866.13</v>
      </c>
      <c r="D463" s="17">
        <f t="shared" si="158"/>
        <v>438823</v>
      </c>
      <c r="E463" s="17">
        <f t="shared" si="158"/>
        <v>168023.5</v>
      </c>
      <c r="F463" s="17">
        <f t="shared" si="144"/>
        <v>270799.5</v>
      </c>
      <c r="G463" s="19">
        <f t="shared" si="145"/>
        <v>38.289583727379835</v>
      </c>
      <c r="H463" s="17">
        <f t="shared" si="146"/>
        <v>-28842.630000000005</v>
      </c>
      <c r="I463" s="18">
        <f t="shared" si="147"/>
        <v>-14.650884842405347</v>
      </c>
      <c r="J463" s="17">
        <v>0</v>
      </c>
      <c r="K463" s="17">
        <v>0</v>
      </c>
      <c r="L463" s="17">
        <v>0</v>
      </c>
      <c r="M463" s="17">
        <f t="shared" si="140"/>
        <v>0</v>
      </c>
      <c r="N463" s="19">
        <f t="shared" si="141"/>
        <v>0</v>
      </c>
      <c r="O463" s="23">
        <f t="shared" si="142"/>
        <v>0</v>
      </c>
      <c r="P463" s="15">
        <f t="shared" si="143"/>
        <v>0</v>
      </c>
      <c r="Q463" s="59">
        <f t="shared" si="151"/>
        <v>196866.13</v>
      </c>
      <c r="R463" s="24">
        <f t="shared" si="152"/>
        <v>438823</v>
      </c>
      <c r="S463" s="24">
        <f t="shared" si="153"/>
        <v>168023.5</v>
      </c>
      <c r="T463" s="24">
        <f t="shared" si="154"/>
        <v>-270799.5</v>
      </c>
      <c r="U463" s="57">
        <f t="shared" si="155"/>
        <v>38.289583727379835</v>
      </c>
      <c r="V463" s="23">
        <f t="shared" si="156"/>
        <v>-28842.630000000005</v>
      </c>
      <c r="W463" s="58">
        <f t="shared" si="157"/>
        <v>-14.650884842405347</v>
      </c>
    </row>
    <row r="464" spans="1:23" s="20" customFormat="1" ht="25.5" x14ac:dyDescent="0.2">
      <c r="A464" s="26" t="s">
        <v>131</v>
      </c>
      <c r="B464" s="70" t="s">
        <v>132</v>
      </c>
      <c r="C464" s="17">
        <f t="shared" si="158"/>
        <v>26923.71</v>
      </c>
      <c r="D464" s="17">
        <f t="shared" si="158"/>
        <v>37840</v>
      </c>
      <c r="E464" s="17">
        <f t="shared" si="158"/>
        <v>32261.22</v>
      </c>
      <c r="F464" s="17">
        <f t="shared" si="144"/>
        <v>5578.7799999999988</v>
      </c>
      <c r="G464" s="19">
        <f t="shared" si="145"/>
        <v>85.256923890063433</v>
      </c>
      <c r="H464" s="17">
        <f t="shared" si="146"/>
        <v>5337.510000000002</v>
      </c>
      <c r="I464" s="18">
        <f t="shared" si="147"/>
        <v>19.82457098223091</v>
      </c>
      <c r="J464" s="17">
        <v>0</v>
      </c>
      <c r="K464" s="17">
        <v>0</v>
      </c>
      <c r="L464" s="17">
        <v>0</v>
      </c>
      <c r="M464" s="17">
        <f t="shared" si="140"/>
        <v>0</v>
      </c>
      <c r="N464" s="19">
        <f t="shared" si="141"/>
        <v>0</v>
      </c>
      <c r="O464" s="23">
        <f t="shared" si="142"/>
        <v>0</v>
      </c>
      <c r="P464" s="15">
        <f t="shared" si="143"/>
        <v>0</v>
      </c>
      <c r="Q464" s="59">
        <f t="shared" si="151"/>
        <v>26923.71</v>
      </c>
      <c r="R464" s="24">
        <f t="shared" si="152"/>
        <v>37840</v>
      </c>
      <c r="S464" s="24">
        <f t="shared" si="153"/>
        <v>32261.22</v>
      </c>
      <c r="T464" s="24">
        <f t="shared" si="154"/>
        <v>-5578.7799999999988</v>
      </c>
      <c r="U464" s="57">
        <f t="shared" si="155"/>
        <v>85.256923890063433</v>
      </c>
      <c r="V464" s="23">
        <f t="shared" si="156"/>
        <v>5337.510000000002</v>
      </c>
      <c r="W464" s="58">
        <f t="shared" si="157"/>
        <v>19.82457098223091</v>
      </c>
    </row>
    <row r="465" spans="1:23" s="20" customFormat="1" x14ac:dyDescent="0.2">
      <c r="A465" s="26" t="s">
        <v>133</v>
      </c>
      <c r="B465" s="70" t="s">
        <v>134</v>
      </c>
      <c r="C465" s="17">
        <f t="shared" si="158"/>
        <v>72499.38</v>
      </c>
      <c r="D465" s="17">
        <f t="shared" si="158"/>
        <v>269829</v>
      </c>
      <c r="E465" s="17">
        <f t="shared" si="158"/>
        <v>124573.51000000001</v>
      </c>
      <c r="F465" s="17">
        <f t="shared" si="144"/>
        <v>145255.49</v>
      </c>
      <c r="G465" s="19">
        <f t="shared" si="145"/>
        <v>46.167576502155072</v>
      </c>
      <c r="H465" s="17">
        <f t="shared" si="146"/>
        <v>52074.130000000005</v>
      </c>
      <c r="I465" s="18">
        <f t="shared" si="147"/>
        <v>71.827000451590067</v>
      </c>
      <c r="J465" s="17">
        <v>0</v>
      </c>
      <c r="K465" s="17">
        <v>0</v>
      </c>
      <c r="L465" s="17">
        <v>0</v>
      </c>
      <c r="M465" s="17">
        <f t="shared" si="140"/>
        <v>0</v>
      </c>
      <c r="N465" s="19">
        <f t="shared" si="141"/>
        <v>0</v>
      </c>
      <c r="O465" s="23">
        <f t="shared" si="142"/>
        <v>0</v>
      </c>
      <c r="P465" s="15">
        <f t="shared" si="143"/>
        <v>0</v>
      </c>
      <c r="Q465" s="59">
        <f t="shared" si="151"/>
        <v>72499.38</v>
      </c>
      <c r="R465" s="24">
        <f t="shared" si="152"/>
        <v>269829</v>
      </c>
      <c r="S465" s="24">
        <f t="shared" si="153"/>
        <v>124573.51000000001</v>
      </c>
      <c r="T465" s="24">
        <f t="shared" si="154"/>
        <v>-145255.49</v>
      </c>
      <c r="U465" s="57">
        <f t="shared" si="155"/>
        <v>46.167576502155072</v>
      </c>
      <c r="V465" s="23">
        <f t="shared" si="156"/>
        <v>52074.130000000005</v>
      </c>
      <c r="W465" s="58">
        <f t="shared" si="157"/>
        <v>71.827000451590067</v>
      </c>
    </row>
    <row r="466" spans="1:23" s="1" customFormat="1" ht="25.5" x14ac:dyDescent="0.2">
      <c r="A466" s="26" t="s">
        <v>153</v>
      </c>
      <c r="B466" s="70" t="s">
        <v>154</v>
      </c>
      <c r="C466" s="17">
        <f>C489</f>
        <v>10494</v>
      </c>
      <c r="D466" s="17">
        <f>D489</f>
        <v>19075</v>
      </c>
      <c r="E466" s="17">
        <f>E489</f>
        <v>19068.8</v>
      </c>
      <c r="F466" s="17">
        <f t="shared" si="144"/>
        <v>6.2000000000007276</v>
      </c>
      <c r="G466" s="19">
        <f t="shared" si="145"/>
        <v>99.96749672346003</v>
      </c>
      <c r="H466" s="17">
        <f t="shared" si="146"/>
        <v>8574.7999999999993</v>
      </c>
      <c r="I466" s="18">
        <f t="shared" si="147"/>
        <v>81.711454164284334</v>
      </c>
      <c r="J466" s="17">
        <v>0</v>
      </c>
      <c r="K466" s="17">
        <v>0</v>
      </c>
      <c r="L466" s="17">
        <v>0</v>
      </c>
      <c r="M466" s="17">
        <f t="shared" si="140"/>
        <v>0</v>
      </c>
      <c r="N466" s="19">
        <f t="shared" si="141"/>
        <v>0</v>
      </c>
      <c r="O466" s="23">
        <f t="shared" si="142"/>
        <v>0</v>
      </c>
      <c r="P466" s="15">
        <f t="shared" si="143"/>
        <v>0</v>
      </c>
      <c r="Q466" s="59">
        <f t="shared" si="151"/>
        <v>10494</v>
      </c>
      <c r="R466" s="59">
        <f t="shared" si="152"/>
        <v>19075</v>
      </c>
      <c r="S466" s="59">
        <f t="shared" si="153"/>
        <v>19068.8</v>
      </c>
      <c r="T466" s="59">
        <f t="shared" si="154"/>
        <v>-6.2000000000007276</v>
      </c>
      <c r="U466" s="60">
        <f t="shared" si="155"/>
        <v>99.96749672346003</v>
      </c>
      <c r="V466" s="17">
        <f t="shared" si="156"/>
        <v>8574.7999999999993</v>
      </c>
      <c r="W466" s="61">
        <f t="shared" si="157"/>
        <v>81.711454164284334</v>
      </c>
    </row>
    <row r="467" spans="1:23" s="1" customFormat="1" ht="38.25" x14ac:dyDescent="0.2">
      <c r="A467" s="26" t="s">
        <v>137</v>
      </c>
      <c r="B467" s="70" t="s">
        <v>138</v>
      </c>
      <c r="C467" s="17">
        <f>C468</f>
        <v>410233.9</v>
      </c>
      <c r="D467" s="17">
        <f>D468</f>
        <v>331539</v>
      </c>
      <c r="E467" s="17">
        <f>E468</f>
        <v>307674.36</v>
      </c>
      <c r="F467" s="17">
        <f t="shared" si="144"/>
        <v>23864.640000000014</v>
      </c>
      <c r="G467" s="19">
        <f t="shared" si="145"/>
        <v>92.801860414611852</v>
      </c>
      <c r="H467" s="17">
        <f t="shared" si="146"/>
        <v>-102559.54000000004</v>
      </c>
      <c r="I467" s="18">
        <f t="shared" si="147"/>
        <v>-25.000259607994366</v>
      </c>
      <c r="J467" s="17">
        <v>0</v>
      </c>
      <c r="K467" s="17">
        <v>0</v>
      </c>
      <c r="L467" s="17">
        <v>0</v>
      </c>
      <c r="M467" s="17">
        <f t="shared" si="140"/>
        <v>0</v>
      </c>
      <c r="N467" s="19">
        <f t="shared" si="141"/>
        <v>0</v>
      </c>
      <c r="O467" s="23">
        <f t="shared" si="142"/>
        <v>0</v>
      </c>
      <c r="P467" s="15">
        <f t="shared" si="143"/>
        <v>0</v>
      </c>
      <c r="Q467" s="59">
        <f t="shared" si="151"/>
        <v>410233.9</v>
      </c>
      <c r="R467" s="59">
        <f t="shared" si="152"/>
        <v>331539</v>
      </c>
      <c r="S467" s="59">
        <f t="shared" si="153"/>
        <v>307674.36</v>
      </c>
      <c r="T467" s="59">
        <f t="shared" si="154"/>
        <v>-23864.640000000014</v>
      </c>
      <c r="U467" s="60">
        <f t="shared" si="155"/>
        <v>92.801860414611852</v>
      </c>
      <c r="V467" s="17">
        <f t="shared" si="156"/>
        <v>-102559.54000000004</v>
      </c>
      <c r="W467" s="61">
        <f t="shared" si="157"/>
        <v>-25.000259607994366</v>
      </c>
    </row>
    <row r="468" spans="1:23" s="1" customFormat="1" ht="38.25" x14ac:dyDescent="0.2">
      <c r="A468" s="26" t="s">
        <v>139</v>
      </c>
      <c r="B468" s="70" t="s">
        <v>140</v>
      </c>
      <c r="C468" s="17">
        <f>C526</f>
        <v>410233.9</v>
      </c>
      <c r="D468" s="17">
        <f>D526</f>
        <v>331539</v>
      </c>
      <c r="E468" s="17">
        <f>E526</f>
        <v>307674.36</v>
      </c>
      <c r="F468" s="17">
        <f t="shared" si="144"/>
        <v>23864.640000000014</v>
      </c>
      <c r="G468" s="19">
        <f t="shared" si="145"/>
        <v>92.801860414611852</v>
      </c>
      <c r="H468" s="17">
        <f t="shared" si="146"/>
        <v>-102559.54000000004</v>
      </c>
      <c r="I468" s="18">
        <f t="shared" si="147"/>
        <v>-25.000259607994366</v>
      </c>
      <c r="J468" s="17">
        <v>0</v>
      </c>
      <c r="K468" s="17">
        <v>0</v>
      </c>
      <c r="L468" s="17">
        <v>0</v>
      </c>
      <c r="M468" s="17">
        <f t="shared" si="140"/>
        <v>0</v>
      </c>
      <c r="N468" s="19">
        <f t="shared" si="141"/>
        <v>0</v>
      </c>
      <c r="O468" s="23">
        <f t="shared" si="142"/>
        <v>0</v>
      </c>
      <c r="P468" s="15">
        <f t="shared" si="143"/>
        <v>0</v>
      </c>
      <c r="Q468" s="59">
        <f t="shared" si="151"/>
        <v>410233.9</v>
      </c>
      <c r="R468" s="59">
        <f t="shared" si="152"/>
        <v>331539</v>
      </c>
      <c r="S468" s="59">
        <f t="shared" si="153"/>
        <v>307674.36</v>
      </c>
      <c r="T468" s="59">
        <f t="shared" si="154"/>
        <v>-23864.640000000014</v>
      </c>
      <c r="U468" s="60">
        <f t="shared" si="155"/>
        <v>92.801860414611852</v>
      </c>
      <c r="V468" s="17">
        <f t="shared" si="156"/>
        <v>-102559.54000000004</v>
      </c>
      <c r="W468" s="61">
        <f t="shared" si="157"/>
        <v>-25.000259607994366</v>
      </c>
    </row>
    <row r="469" spans="1:23" s="1" customFormat="1" x14ac:dyDescent="0.2">
      <c r="A469" s="26" t="s">
        <v>141</v>
      </c>
      <c r="B469" s="70" t="s">
        <v>142</v>
      </c>
      <c r="C469" s="17">
        <f>C490+C508</f>
        <v>5231.8900000000003</v>
      </c>
      <c r="D469" s="17">
        <f>D490+D508</f>
        <v>5914</v>
      </c>
      <c r="E469" s="17">
        <f>E490+E508</f>
        <v>4185.95</v>
      </c>
      <c r="F469" s="17">
        <f t="shared" si="144"/>
        <v>1728.0500000000002</v>
      </c>
      <c r="G469" s="19">
        <f t="shared" si="145"/>
        <v>70.780351707811974</v>
      </c>
      <c r="H469" s="17">
        <f t="shared" si="146"/>
        <v>-1045.9400000000005</v>
      </c>
      <c r="I469" s="18">
        <f t="shared" si="147"/>
        <v>-19.991628264355725</v>
      </c>
      <c r="J469" s="17">
        <v>0</v>
      </c>
      <c r="K469" s="17">
        <v>0</v>
      </c>
      <c r="L469" s="17">
        <v>0</v>
      </c>
      <c r="M469" s="17">
        <f t="shared" si="140"/>
        <v>0</v>
      </c>
      <c r="N469" s="19">
        <f t="shared" si="141"/>
        <v>0</v>
      </c>
      <c r="O469" s="23">
        <f t="shared" si="142"/>
        <v>0</v>
      </c>
      <c r="P469" s="15">
        <f t="shared" si="143"/>
        <v>0</v>
      </c>
      <c r="Q469" s="59">
        <f t="shared" si="151"/>
        <v>5231.8900000000003</v>
      </c>
      <c r="R469" s="59">
        <f t="shared" si="152"/>
        <v>5914</v>
      </c>
      <c r="S469" s="59">
        <f t="shared" si="153"/>
        <v>4185.95</v>
      </c>
      <c r="T469" s="59">
        <f t="shared" si="154"/>
        <v>-1728.0500000000002</v>
      </c>
      <c r="U469" s="60">
        <f t="shared" si="155"/>
        <v>70.780351707811974</v>
      </c>
      <c r="V469" s="17">
        <f t="shared" si="156"/>
        <v>-1045.9400000000005</v>
      </c>
      <c r="W469" s="61">
        <f t="shared" si="157"/>
        <v>-19.991628264355725</v>
      </c>
    </row>
    <row r="470" spans="1:23" s="1" customFormat="1" x14ac:dyDescent="0.2">
      <c r="A470" s="26" t="s">
        <v>186</v>
      </c>
      <c r="B470" s="70" t="s">
        <v>256</v>
      </c>
      <c r="C470" s="17">
        <v>0</v>
      </c>
      <c r="D470" s="17">
        <v>0</v>
      </c>
      <c r="E470" s="17">
        <v>0</v>
      </c>
      <c r="F470" s="17">
        <f t="shared" si="144"/>
        <v>0</v>
      </c>
      <c r="G470" s="19">
        <f t="shared" si="145"/>
        <v>0</v>
      </c>
      <c r="H470" s="17">
        <f t="shared" si="146"/>
        <v>0</v>
      </c>
      <c r="I470" s="18">
        <f t="shared" si="147"/>
        <v>0</v>
      </c>
      <c r="J470" s="17">
        <f>J471</f>
        <v>1539249.3</v>
      </c>
      <c r="K470" s="17">
        <f>K471</f>
        <v>253102.06</v>
      </c>
      <c r="L470" s="17">
        <f>L471</f>
        <v>175104.21</v>
      </c>
      <c r="M470" s="17">
        <f t="shared" si="140"/>
        <v>77997.850000000006</v>
      </c>
      <c r="N470" s="19">
        <f t="shared" si="141"/>
        <v>69.183241732603832</v>
      </c>
      <c r="O470" s="23">
        <f t="shared" si="142"/>
        <v>-1364145.09</v>
      </c>
      <c r="P470" s="15">
        <f t="shared" si="143"/>
        <v>-88.624051347627699</v>
      </c>
      <c r="Q470" s="59">
        <f t="shared" si="151"/>
        <v>1539249.3</v>
      </c>
      <c r="R470" s="59">
        <f t="shared" si="152"/>
        <v>253102.06</v>
      </c>
      <c r="S470" s="59">
        <f t="shared" si="153"/>
        <v>175104.21</v>
      </c>
      <c r="T470" s="59">
        <f t="shared" si="154"/>
        <v>-77997.850000000006</v>
      </c>
      <c r="U470" s="60">
        <f t="shared" si="155"/>
        <v>69.183241732603832</v>
      </c>
      <c r="V470" s="17">
        <f t="shared" si="156"/>
        <v>-1364145.09</v>
      </c>
      <c r="W470" s="61">
        <f t="shared" si="157"/>
        <v>-88.624051347627699</v>
      </c>
    </row>
    <row r="471" spans="1:23" s="1" customFormat="1" x14ac:dyDescent="0.2">
      <c r="A471" s="26" t="s">
        <v>257</v>
      </c>
      <c r="B471" s="70" t="s">
        <v>258</v>
      </c>
      <c r="C471" s="17">
        <v>0</v>
      </c>
      <c r="D471" s="17">
        <v>0</v>
      </c>
      <c r="E471" s="17">
        <v>0</v>
      </c>
      <c r="F471" s="17">
        <f t="shared" si="144"/>
        <v>0</v>
      </c>
      <c r="G471" s="19">
        <f t="shared" si="145"/>
        <v>0</v>
      </c>
      <c r="H471" s="17">
        <f t="shared" si="146"/>
        <v>0</v>
      </c>
      <c r="I471" s="18">
        <f t="shared" si="147"/>
        <v>0</v>
      </c>
      <c r="J471" s="17">
        <f>J472+J473</f>
        <v>1539249.3</v>
      </c>
      <c r="K471" s="17">
        <f>K472+K473</f>
        <v>253102.06</v>
      </c>
      <c r="L471" s="17">
        <f>L472+L473</f>
        <v>175104.21</v>
      </c>
      <c r="M471" s="17">
        <f t="shared" si="140"/>
        <v>77997.850000000006</v>
      </c>
      <c r="N471" s="19">
        <f t="shared" si="141"/>
        <v>69.183241732603832</v>
      </c>
      <c r="O471" s="23">
        <f t="shared" si="142"/>
        <v>-1364145.09</v>
      </c>
      <c r="P471" s="15">
        <f t="shared" si="143"/>
        <v>-88.624051347627699</v>
      </c>
      <c r="Q471" s="24">
        <f t="shared" si="151"/>
        <v>1539249.3</v>
      </c>
      <c r="R471" s="59">
        <f t="shared" si="152"/>
        <v>253102.06</v>
      </c>
      <c r="S471" s="59">
        <f t="shared" si="153"/>
        <v>175104.21</v>
      </c>
      <c r="T471" s="59">
        <f t="shared" si="154"/>
        <v>-77997.850000000006</v>
      </c>
      <c r="U471" s="60">
        <f t="shared" si="155"/>
        <v>69.183241732603832</v>
      </c>
      <c r="V471" s="17">
        <f t="shared" si="156"/>
        <v>-1364145.09</v>
      </c>
      <c r="W471" s="61">
        <f t="shared" si="157"/>
        <v>-88.624051347627699</v>
      </c>
    </row>
    <row r="472" spans="1:23" s="1" customFormat="1" ht="25.5" x14ac:dyDescent="0.2">
      <c r="A472" s="26" t="s">
        <v>259</v>
      </c>
      <c r="B472" s="70" t="s">
        <v>260</v>
      </c>
      <c r="C472" s="17">
        <v>0</v>
      </c>
      <c r="D472" s="17">
        <v>0</v>
      </c>
      <c r="E472" s="17">
        <v>0</v>
      </c>
      <c r="F472" s="17">
        <f t="shared" si="144"/>
        <v>0</v>
      </c>
      <c r="G472" s="19">
        <f t="shared" si="145"/>
        <v>0</v>
      </c>
      <c r="H472" s="17">
        <f t="shared" si="146"/>
        <v>0</v>
      </c>
      <c r="I472" s="18">
        <f t="shared" si="147"/>
        <v>0</v>
      </c>
      <c r="J472" s="17">
        <f>J493+J511+J529</f>
        <v>943158.4</v>
      </c>
      <c r="K472" s="17">
        <f>K493+K511+K529</f>
        <v>253102.06</v>
      </c>
      <c r="L472" s="17">
        <f>L493+L511+L529</f>
        <v>175104.21</v>
      </c>
      <c r="M472" s="17">
        <f t="shared" si="140"/>
        <v>77997.850000000006</v>
      </c>
      <c r="N472" s="19">
        <f t="shared" si="141"/>
        <v>69.183241732603832</v>
      </c>
      <c r="O472" s="23">
        <f t="shared" si="142"/>
        <v>-768054.19000000006</v>
      </c>
      <c r="P472" s="15">
        <f t="shared" si="143"/>
        <v>-81.434273394585688</v>
      </c>
      <c r="Q472" s="24">
        <f t="shared" si="151"/>
        <v>943158.4</v>
      </c>
      <c r="R472" s="59">
        <f t="shared" si="152"/>
        <v>253102.06</v>
      </c>
      <c r="S472" s="59">
        <f t="shared" si="153"/>
        <v>175104.21</v>
      </c>
      <c r="T472" s="59">
        <f t="shared" si="154"/>
        <v>-77997.850000000006</v>
      </c>
      <c r="U472" s="60">
        <f t="shared" si="155"/>
        <v>69.183241732603832</v>
      </c>
      <c r="V472" s="17">
        <f t="shared" si="156"/>
        <v>-768054.19000000006</v>
      </c>
      <c r="W472" s="61">
        <f t="shared" si="157"/>
        <v>-81.434273394585688</v>
      </c>
    </row>
    <row r="473" spans="1:23" s="1" customFormat="1" x14ac:dyDescent="0.2">
      <c r="A473" s="26" t="s">
        <v>261</v>
      </c>
      <c r="B473" s="70" t="s">
        <v>262</v>
      </c>
      <c r="C473" s="17">
        <v>0</v>
      </c>
      <c r="D473" s="17">
        <v>0</v>
      </c>
      <c r="E473" s="17">
        <v>0</v>
      </c>
      <c r="F473" s="17">
        <f t="shared" si="144"/>
        <v>0</v>
      </c>
      <c r="G473" s="19">
        <f t="shared" si="145"/>
        <v>0</v>
      </c>
      <c r="H473" s="17">
        <f t="shared" si="146"/>
        <v>0</v>
      </c>
      <c r="I473" s="18">
        <f t="shared" si="147"/>
        <v>0</v>
      </c>
      <c r="J473" s="17">
        <f>J474</f>
        <v>596090.9</v>
      </c>
      <c r="K473" s="17">
        <f>K474</f>
        <v>0</v>
      </c>
      <c r="L473" s="17">
        <f>L474</f>
        <v>0</v>
      </c>
      <c r="M473" s="17">
        <f t="shared" si="140"/>
        <v>0</v>
      </c>
      <c r="N473" s="19">
        <f t="shared" si="141"/>
        <v>0</v>
      </c>
      <c r="O473" s="23">
        <f t="shared" si="142"/>
        <v>-596090.9</v>
      </c>
      <c r="P473" s="15">
        <f t="shared" si="143"/>
        <v>-100</v>
      </c>
      <c r="Q473" s="24">
        <f t="shared" si="151"/>
        <v>596090.9</v>
      </c>
      <c r="R473" s="59">
        <f t="shared" si="152"/>
        <v>0</v>
      </c>
      <c r="S473" s="59">
        <f t="shared" si="153"/>
        <v>0</v>
      </c>
      <c r="T473" s="59">
        <f t="shared" si="154"/>
        <v>0</v>
      </c>
      <c r="U473" s="60">
        <f t="shared" si="155"/>
        <v>0</v>
      </c>
      <c r="V473" s="17">
        <f t="shared" si="156"/>
        <v>-596090.9</v>
      </c>
      <c r="W473" s="61">
        <f t="shared" si="157"/>
        <v>-100</v>
      </c>
    </row>
    <row r="474" spans="1:23" s="1" customFormat="1" x14ac:dyDescent="0.2">
      <c r="A474" s="26" t="s">
        <v>263</v>
      </c>
      <c r="B474" s="70" t="s">
        <v>264</v>
      </c>
      <c r="C474" s="17">
        <v>0</v>
      </c>
      <c r="D474" s="17">
        <v>0</v>
      </c>
      <c r="E474" s="17">
        <v>0</v>
      </c>
      <c r="F474" s="17">
        <f t="shared" si="144"/>
        <v>0</v>
      </c>
      <c r="G474" s="19">
        <f t="shared" si="145"/>
        <v>0</v>
      </c>
      <c r="H474" s="17">
        <f t="shared" si="146"/>
        <v>0</v>
      </c>
      <c r="I474" s="18">
        <f t="shared" si="147"/>
        <v>0</v>
      </c>
      <c r="J474" s="17">
        <f>J513</f>
        <v>596090.9</v>
      </c>
      <c r="K474" s="17">
        <f>K513</f>
        <v>0</v>
      </c>
      <c r="L474" s="17">
        <f>L513</f>
        <v>0</v>
      </c>
      <c r="M474" s="17">
        <f t="shared" si="140"/>
        <v>0</v>
      </c>
      <c r="N474" s="19">
        <f t="shared" si="141"/>
        <v>0</v>
      </c>
      <c r="O474" s="23">
        <f t="shared" si="142"/>
        <v>-596090.9</v>
      </c>
      <c r="P474" s="15">
        <f t="shared" si="143"/>
        <v>-100</v>
      </c>
      <c r="Q474" s="24">
        <f t="shared" si="151"/>
        <v>596090.9</v>
      </c>
      <c r="R474" s="59">
        <f t="shared" si="152"/>
        <v>0</v>
      </c>
      <c r="S474" s="59">
        <f t="shared" si="153"/>
        <v>0</v>
      </c>
      <c r="T474" s="59">
        <f t="shared" si="154"/>
        <v>0</v>
      </c>
      <c r="U474" s="60">
        <f t="shared" si="155"/>
        <v>0</v>
      </c>
      <c r="V474" s="17">
        <f t="shared" si="156"/>
        <v>-596090.9</v>
      </c>
      <c r="W474" s="61">
        <f t="shared" si="157"/>
        <v>-100</v>
      </c>
    </row>
    <row r="475" spans="1:23" s="1" customFormat="1" x14ac:dyDescent="0.2">
      <c r="A475" s="34" t="s">
        <v>198</v>
      </c>
      <c r="B475" s="71" t="s">
        <v>199</v>
      </c>
      <c r="C475" s="35">
        <v>910389.72</v>
      </c>
      <c r="D475" s="35">
        <v>1033996</v>
      </c>
      <c r="E475" s="35">
        <v>934561.45000000019</v>
      </c>
      <c r="F475" s="35">
        <f t="shared" si="144"/>
        <v>99434.549999999814</v>
      </c>
      <c r="G475" s="42">
        <f t="shared" si="145"/>
        <v>90.383468601425946</v>
      </c>
      <c r="H475" s="35">
        <f t="shared" si="146"/>
        <v>24171.730000000214</v>
      </c>
      <c r="I475" s="15">
        <f t="shared" si="147"/>
        <v>2.6550969841794938</v>
      </c>
      <c r="J475" s="35">
        <v>57616.800000000003</v>
      </c>
      <c r="K475" s="35">
        <v>83485.7</v>
      </c>
      <c r="L475" s="35">
        <v>80660.67</v>
      </c>
      <c r="M475" s="35">
        <f t="shared" si="140"/>
        <v>2825.0299999999988</v>
      </c>
      <c r="N475" s="42">
        <f t="shared" si="141"/>
        <v>96.61615102945774</v>
      </c>
      <c r="O475" s="35">
        <f t="shared" si="142"/>
        <v>23043.869999999995</v>
      </c>
      <c r="P475" s="15">
        <f t="shared" si="143"/>
        <v>39.995053526054875</v>
      </c>
      <c r="Q475" s="24">
        <f t="shared" si="151"/>
        <v>968006.52</v>
      </c>
      <c r="R475" s="59">
        <f t="shared" si="152"/>
        <v>1117481.7</v>
      </c>
      <c r="S475" s="59">
        <f t="shared" si="153"/>
        <v>1015222.1200000002</v>
      </c>
      <c r="T475" s="59">
        <f t="shared" si="154"/>
        <v>-102259.57999999973</v>
      </c>
      <c r="U475" s="60">
        <f t="shared" si="155"/>
        <v>90.849104732542855</v>
      </c>
      <c r="V475" s="17">
        <f t="shared" si="156"/>
        <v>47215.60000000021</v>
      </c>
      <c r="W475" s="61">
        <f t="shared" si="157"/>
        <v>4.8776117747636931</v>
      </c>
    </row>
    <row r="476" spans="1:23" s="20" customFormat="1" x14ac:dyDescent="0.2">
      <c r="A476" s="28" t="s">
        <v>109</v>
      </c>
      <c r="B476" s="65" t="s">
        <v>110</v>
      </c>
      <c r="C476" s="23">
        <v>910389.72</v>
      </c>
      <c r="D476" s="23">
        <v>1033996</v>
      </c>
      <c r="E476" s="23">
        <v>934561.45000000019</v>
      </c>
      <c r="F476" s="23">
        <f t="shared" si="144"/>
        <v>99434.549999999814</v>
      </c>
      <c r="G476" s="14">
        <f t="shared" si="145"/>
        <v>90.383468601425946</v>
      </c>
      <c r="H476" s="23">
        <f t="shared" si="146"/>
        <v>24171.730000000214</v>
      </c>
      <c r="I476" s="15">
        <f t="shared" si="147"/>
        <v>2.6550969841794938</v>
      </c>
      <c r="J476" s="23">
        <v>2018.4</v>
      </c>
      <c r="K476" s="23">
        <v>11556.7</v>
      </c>
      <c r="L476" s="23">
        <v>8755</v>
      </c>
      <c r="M476" s="23">
        <f t="shared" si="140"/>
        <v>2801.7000000000007</v>
      </c>
      <c r="N476" s="14">
        <f t="shared" si="141"/>
        <v>75.756920228092795</v>
      </c>
      <c r="O476" s="23">
        <f t="shared" si="142"/>
        <v>6736.6</v>
      </c>
      <c r="P476" s="15">
        <f t="shared" si="143"/>
        <v>333.75941339674984</v>
      </c>
      <c r="Q476" s="24">
        <f t="shared" si="151"/>
        <v>912408.12</v>
      </c>
      <c r="R476" s="24">
        <f t="shared" si="152"/>
        <v>1045552.7</v>
      </c>
      <c r="S476" s="24">
        <f t="shared" si="153"/>
        <v>943316.45000000019</v>
      </c>
      <c r="T476" s="24">
        <f t="shared" si="154"/>
        <v>-102236.24999999977</v>
      </c>
      <c r="U476" s="57">
        <f t="shared" si="155"/>
        <v>90.221798480363574</v>
      </c>
      <c r="V476" s="23">
        <f t="shared" si="156"/>
        <v>30908.330000000191</v>
      </c>
      <c r="W476" s="58">
        <f t="shared" si="157"/>
        <v>3.3875553409147869</v>
      </c>
    </row>
    <row r="477" spans="1:23" s="20" customFormat="1" ht="25.5" x14ac:dyDescent="0.2">
      <c r="A477" s="28" t="s">
        <v>111</v>
      </c>
      <c r="B477" s="65" t="s">
        <v>112</v>
      </c>
      <c r="C477" s="23">
        <v>743247.48</v>
      </c>
      <c r="D477" s="23">
        <v>830750</v>
      </c>
      <c r="E477" s="23">
        <v>825403.01</v>
      </c>
      <c r="F477" s="23">
        <f t="shared" si="144"/>
        <v>5346.9899999999907</v>
      </c>
      <c r="G477" s="14">
        <f t="shared" si="145"/>
        <v>99.356365934396635</v>
      </c>
      <c r="H477" s="23">
        <f t="shared" si="146"/>
        <v>82155.530000000028</v>
      </c>
      <c r="I477" s="15">
        <f t="shared" si="147"/>
        <v>11.053590117789568</v>
      </c>
      <c r="J477" s="23">
        <v>0</v>
      </c>
      <c r="K477" s="23">
        <v>0</v>
      </c>
      <c r="L477" s="23">
        <v>0</v>
      </c>
      <c r="M477" s="23">
        <f t="shared" si="140"/>
        <v>0</v>
      </c>
      <c r="N477" s="14">
        <f t="shared" si="141"/>
        <v>0</v>
      </c>
      <c r="O477" s="23">
        <f t="shared" si="142"/>
        <v>0</v>
      </c>
      <c r="P477" s="15">
        <f t="shared" si="143"/>
        <v>0</v>
      </c>
      <c r="Q477" s="24">
        <f t="shared" si="151"/>
        <v>743247.48</v>
      </c>
      <c r="R477" s="24">
        <f t="shared" si="152"/>
        <v>830750</v>
      </c>
      <c r="S477" s="24">
        <f t="shared" si="153"/>
        <v>825403.01</v>
      </c>
      <c r="T477" s="24">
        <f t="shared" si="154"/>
        <v>-5346.9899999999907</v>
      </c>
      <c r="U477" s="57">
        <f t="shared" si="155"/>
        <v>99.356365934396635</v>
      </c>
      <c r="V477" s="23">
        <f t="shared" si="156"/>
        <v>82155.530000000028</v>
      </c>
      <c r="W477" s="58">
        <f t="shared" si="157"/>
        <v>11.053590117789568</v>
      </c>
    </row>
    <row r="478" spans="1:23" s="20" customFormat="1" x14ac:dyDescent="0.2">
      <c r="A478" s="28" t="s">
        <v>113</v>
      </c>
      <c r="B478" s="65" t="s">
        <v>114</v>
      </c>
      <c r="C478" s="23">
        <v>604790.96</v>
      </c>
      <c r="D478" s="23">
        <v>678742</v>
      </c>
      <c r="E478" s="23">
        <v>673395.01</v>
      </c>
      <c r="F478" s="23">
        <f t="shared" si="144"/>
        <v>5346.9899999999907</v>
      </c>
      <c r="G478" s="14">
        <f t="shared" si="145"/>
        <v>99.21222054919248</v>
      </c>
      <c r="H478" s="23">
        <f t="shared" si="146"/>
        <v>68604.050000000047</v>
      </c>
      <c r="I478" s="15">
        <f t="shared" si="147"/>
        <v>11.343431786744972</v>
      </c>
      <c r="J478" s="23">
        <v>0</v>
      </c>
      <c r="K478" s="23">
        <v>0</v>
      </c>
      <c r="L478" s="23">
        <v>0</v>
      </c>
      <c r="M478" s="23">
        <f t="shared" si="140"/>
        <v>0</v>
      </c>
      <c r="N478" s="14">
        <f t="shared" si="141"/>
        <v>0</v>
      </c>
      <c r="O478" s="23">
        <f t="shared" si="142"/>
        <v>0</v>
      </c>
      <c r="P478" s="15">
        <f t="shared" si="143"/>
        <v>0</v>
      </c>
      <c r="Q478" s="24">
        <f t="shared" si="151"/>
        <v>604790.96</v>
      </c>
      <c r="R478" s="24">
        <f t="shared" si="152"/>
        <v>678742</v>
      </c>
      <c r="S478" s="24">
        <f t="shared" si="153"/>
        <v>673395.01</v>
      </c>
      <c r="T478" s="24">
        <f t="shared" si="154"/>
        <v>-5346.9899999999907</v>
      </c>
      <c r="U478" s="57">
        <f t="shared" si="155"/>
        <v>99.21222054919248</v>
      </c>
      <c r="V478" s="23">
        <f t="shared" si="156"/>
        <v>68604.050000000047</v>
      </c>
      <c r="W478" s="58">
        <f t="shared" si="157"/>
        <v>11.343431786744972</v>
      </c>
    </row>
    <row r="479" spans="1:23" s="20" customFormat="1" x14ac:dyDescent="0.2">
      <c r="A479" s="28" t="s">
        <v>115</v>
      </c>
      <c r="B479" s="65" t="s">
        <v>116</v>
      </c>
      <c r="C479" s="23">
        <v>604790.96</v>
      </c>
      <c r="D479" s="23">
        <v>678742</v>
      </c>
      <c r="E479" s="23">
        <v>673395.01</v>
      </c>
      <c r="F479" s="23">
        <f t="shared" si="144"/>
        <v>5346.9899999999907</v>
      </c>
      <c r="G479" s="14">
        <f t="shared" si="145"/>
        <v>99.21222054919248</v>
      </c>
      <c r="H479" s="23">
        <f t="shared" si="146"/>
        <v>68604.050000000047</v>
      </c>
      <c r="I479" s="15">
        <f t="shared" si="147"/>
        <v>11.343431786744972</v>
      </c>
      <c r="J479" s="23">
        <v>0</v>
      </c>
      <c r="K479" s="23">
        <v>0</v>
      </c>
      <c r="L479" s="23">
        <v>0</v>
      </c>
      <c r="M479" s="23">
        <f t="shared" si="140"/>
        <v>0</v>
      </c>
      <c r="N479" s="14">
        <f t="shared" si="141"/>
        <v>0</v>
      </c>
      <c r="O479" s="23">
        <f t="shared" si="142"/>
        <v>0</v>
      </c>
      <c r="P479" s="15">
        <f t="shared" si="143"/>
        <v>0</v>
      </c>
      <c r="Q479" s="24">
        <f t="shared" si="151"/>
        <v>604790.96</v>
      </c>
      <c r="R479" s="24">
        <f t="shared" si="152"/>
        <v>678742</v>
      </c>
      <c r="S479" s="24">
        <f t="shared" si="153"/>
        <v>673395.01</v>
      </c>
      <c r="T479" s="24">
        <f t="shared" si="154"/>
        <v>-5346.9899999999907</v>
      </c>
      <c r="U479" s="57">
        <f t="shared" si="155"/>
        <v>99.21222054919248</v>
      </c>
      <c r="V479" s="23">
        <f t="shared" si="156"/>
        <v>68604.050000000047</v>
      </c>
      <c r="W479" s="58">
        <f t="shared" si="157"/>
        <v>11.343431786744972</v>
      </c>
    </row>
    <row r="480" spans="1:23" s="20" customFormat="1" x14ac:dyDescent="0.2">
      <c r="A480" s="28" t="s">
        <v>117</v>
      </c>
      <c r="B480" s="65" t="s">
        <v>118</v>
      </c>
      <c r="C480" s="23">
        <v>138456.51999999999</v>
      </c>
      <c r="D480" s="23">
        <v>152008</v>
      </c>
      <c r="E480" s="23">
        <v>152008</v>
      </c>
      <c r="F480" s="23">
        <f t="shared" si="144"/>
        <v>0</v>
      </c>
      <c r="G480" s="14">
        <f t="shared" si="145"/>
        <v>100</v>
      </c>
      <c r="H480" s="23">
        <f t="shared" si="146"/>
        <v>13551.48000000001</v>
      </c>
      <c r="I480" s="15">
        <f t="shared" si="147"/>
        <v>9.7875347437592808</v>
      </c>
      <c r="J480" s="23">
        <v>0</v>
      </c>
      <c r="K480" s="23">
        <v>0</v>
      </c>
      <c r="L480" s="23">
        <v>0</v>
      </c>
      <c r="M480" s="23">
        <f t="shared" si="140"/>
        <v>0</v>
      </c>
      <c r="N480" s="14">
        <f t="shared" si="141"/>
        <v>0</v>
      </c>
      <c r="O480" s="23">
        <f t="shared" si="142"/>
        <v>0</v>
      </c>
      <c r="P480" s="15">
        <f t="shared" si="143"/>
        <v>0</v>
      </c>
      <c r="Q480" s="24">
        <f t="shared" si="151"/>
        <v>138456.51999999999</v>
      </c>
      <c r="R480" s="24">
        <f t="shared" si="152"/>
        <v>152008</v>
      </c>
      <c r="S480" s="24">
        <f t="shared" si="153"/>
        <v>152008</v>
      </c>
      <c r="T480" s="24">
        <f t="shared" si="154"/>
        <v>0</v>
      </c>
      <c r="U480" s="57">
        <f t="shared" si="155"/>
        <v>100</v>
      </c>
      <c r="V480" s="23">
        <f t="shared" si="156"/>
        <v>13551.48000000001</v>
      </c>
      <c r="W480" s="58">
        <f t="shared" si="157"/>
        <v>9.7875347437592808</v>
      </c>
    </row>
    <row r="481" spans="1:23" s="20" customFormat="1" x14ac:dyDescent="0.2">
      <c r="A481" s="28" t="s">
        <v>119</v>
      </c>
      <c r="B481" s="65" t="s">
        <v>120</v>
      </c>
      <c r="C481" s="23">
        <v>166010.35000000003</v>
      </c>
      <c r="D481" s="23">
        <v>203046</v>
      </c>
      <c r="E481" s="23">
        <v>108958.44</v>
      </c>
      <c r="F481" s="23">
        <f t="shared" si="144"/>
        <v>94087.56</v>
      </c>
      <c r="G481" s="14">
        <f t="shared" si="145"/>
        <v>53.661948523979788</v>
      </c>
      <c r="H481" s="23">
        <f t="shared" si="146"/>
        <v>-57051.910000000033</v>
      </c>
      <c r="I481" s="15">
        <f t="shared" si="147"/>
        <v>-34.36647775274254</v>
      </c>
      <c r="J481" s="23">
        <v>2018.4</v>
      </c>
      <c r="K481" s="23">
        <v>11556.7</v>
      </c>
      <c r="L481" s="23">
        <v>8755</v>
      </c>
      <c r="M481" s="23">
        <f t="shared" si="140"/>
        <v>2801.7000000000007</v>
      </c>
      <c r="N481" s="14">
        <f t="shared" si="141"/>
        <v>75.756920228092795</v>
      </c>
      <c r="O481" s="23">
        <f t="shared" si="142"/>
        <v>6736.6</v>
      </c>
      <c r="P481" s="15">
        <f t="shared" si="143"/>
        <v>333.75941339674984</v>
      </c>
      <c r="Q481" s="24">
        <f t="shared" si="151"/>
        <v>168028.75000000003</v>
      </c>
      <c r="R481" s="24">
        <f t="shared" si="152"/>
        <v>214602.7</v>
      </c>
      <c r="S481" s="24">
        <f t="shared" si="153"/>
        <v>117713.44</v>
      </c>
      <c r="T481" s="24">
        <f t="shared" si="154"/>
        <v>-96889.260000000009</v>
      </c>
      <c r="U481" s="57">
        <f t="shared" si="155"/>
        <v>54.851798229938389</v>
      </c>
      <c r="V481" s="23">
        <f t="shared" si="156"/>
        <v>-50315.310000000027</v>
      </c>
      <c r="W481" s="58">
        <f t="shared" si="157"/>
        <v>-29.944464860924114</v>
      </c>
    </row>
    <row r="482" spans="1:23" s="20" customFormat="1" ht="25.5" x14ac:dyDescent="0.2">
      <c r="A482" s="28" t="s">
        <v>121</v>
      </c>
      <c r="B482" s="65" t="s">
        <v>122</v>
      </c>
      <c r="C482" s="23">
        <v>93470.1</v>
      </c>
      <c r="D482" s="23">
        <v>20683</v>
      </c>
      <c r="E482" s="23">
        <v>20588</v>
      </c>
      <c r="F482" s="23">
        <f t="shared" si="144"/>
        <v>95</v>
      </c>
      <c r="G482" s="14">
        <f t="shared" si="145"/>
        <v>99.540685587197217</v>
      </c>
      <c r="H482" s="23">
        <f t="shared" si="146"/>
        <v>-72882.100000000006</v>
      </c>
      <c r="I482" s="15">
        <f t="shared" si="147"/>
        <v>-77.973704960195832</v>
      </c>
      <c r="J482" s="23">
        <v>2018.4</v>
      </c>
      <c r="K482" s="23">
        <v>11556.7</v>
      </c>
      <c r="L482" s="23">
        <v>8755</v>
      </c>
      <c r="M482" s="23">
        <f t="shared" si="140"/>
        <v>2801.7000000000007</v>
      </c>
      <c r="N482" s="14">
        <f t="shared" si="141"/>
        <v>75.756920228092795</v>
      </c>
      <c r="O482" s="23">
        <f t="shared" si="142"/>
        <v>6736.6</v>
      </c>
      <c r="P482" s="15">
        <f t="shared" si="143"/>
        <v>333.75941339674984</v>
      </c>
      <c r="Q482" s="24">
        <f t="shared" si="151"/>
        <v>95488.5</v>
      </c>
      <c r="R482" s="24">
        <f t="shared" si="152"/>
        <v>32239.7</v>
      </c>
      <c r="S482" s="24">
        <f t="shared" si="153"/>
        <v>29343</v>
      </c>
      <c r="T482" s="24">
        <f t="shared" si="154"/>
        <v>-2896.7000000000007</v>
      </c>
      <c r="U482" s="57">
        <f t="shared" si="155"/>
        <v>91.015114904915364</v>
      </c>
      <c r="V482" s="23">
        <f t="shared" si="156"/>
        <v>-66145.5</v>
      </c>
      <c r="W482" s="58">
        <f t="shared" si="157"/>
        <v>-69.270645156222997</v>
      </c>
    </row>
    <row r="483" spans="1:23" s="20" customFormat="1" x14ac:dyDescent="0.2">
      <c r="A483" s="28" t="s">
        <v>123</v>
      </c>
      <c r="B483" s="65" t="s">
        <v>124</v>
      </c>
      <c r="C483" s="23">
        <v>18812.54</v>
      </c>
      <c r="D483" s="23">
        <v>21227</v>
      </c>
      <c r="E483" s="23">
        <v>18607.54</v>
      </c>
      <c r="F483" s="23">
        <f t="shared" si="144"/>
        <v>2619.4599999999991</v>
      </c>
      <c r="G483" s="14">
        <f t="shared" si="145"/>
        <v>87.659772930701479</v>
      </c>
      <c r="H483" s="23">
        <f t="shared" si="146"/>
        <v>-205</v>
      </c>
      <c r="I483" s="15">
        <f t="shared" si="147"/>
        <v>-1.0896986797104518</v>
      </c>
      <c r="J483" s="23">
        <v>0</v>
      </c>
      <c r="K483" s="23">
        <v>0</v>
      </c>
      <c r="L483" s="23">
        <v>0</v>
      </c>
      <c r="M483" s="23">
        <f t="shared" si="140"/>
        <v>0</v>
      </c>
      <c r="N483" s="14">
        <f t="shared" si="141"/>
        <v>0</v>
      </c>
      <c r="O483" s="23">
        <f t="shared" si="142"/>
        <v>0</v>
      </c>
      <c r="P483" s="15">
        <f t="shared" si="143"/>
        <v>0</v>
      </c>
      <c r="Q483" s="24">
        <f t="shared" si="151"/>
        <v>18812.54</v>
      </c>
      <c r="R483" s="24">
        <f t="shared" si="152"/>
        <v>21227</v>
      </c>
      <c r="S483" s="24">
        <f t="shared" si="153"/>
        <v>18607.54</v>
      </c>
      <c r="T483" s="24">
        <f t="shared" si="154"/>
        <v>-2619.4599999999991</v>
      </c>
      <c r="U483" s="57">
        <f t="shared" si="155"/>
        <v>87.659772930701479</v>
      </c>
      <c r="V483" s="23">
        <f t="shared" si="156"/>
        <v>-205</v>
      </c>
      <c r="W483" s="58">
        <f t="shared" si="157"/>
        <v>-1.0896986797104518</v>
      </c>
    </row>
    <row r="484" spans="1:23" s="20" customFormat="1" x14ac:dyDescent="0.2">
      <c r="A484" s="28" t="s">
        <v>125</v>
      </c>
      <c r="B484" s="65" t="s">
        <v>126</v>
      </c>
      <c r="C484" s="23">
        <v>841.99</v>
      </c>
      <c r="D484" s="23">
        <v>2020</v>
      </c>
      <c r="E484" s="23">
        <v>1471.99</v>
      </c>
      <c r="F484" s="23">
        <f t="shared" si="144"/>
        <v>548.01</v>
      </c>
      <c r="G484" s="14">
        <f t="shared" si="145"/>
        <v>72.870792079207931</v>
      </c>
      <c r="H484" s="23">
        <f t="shared" si="146"/>
        <v>630</v>
      </c>
      <c r="I484" s="15">
        <f t="shared" si="147"/>
        <v>74.822741362724031</v>
      </c>
      <c r="J484" s="23">
        <v>0</v>
      </c>
      <c r="K484" s="23">
        <v>0</v>
      </c>
      <c r="L484" s="23">
        <v>0</v>
      </c>
      <c r="M484" s="23">
        <f t="shared" si="140"/>
        <v>0</v>
      </c>
      <c r="N484" s="14">
        <f t="shared" si="141"/>
        <v>0</v>
      </c>
      <c r="O484" s="23">
        <f t="shared" si="142"/>
        <v>0</v>
      </c>
      <c r="P484" s="15">
        <f t="shared" si="143"/>
        <v>0</v>
      </c>
      <c r="Q484" s="24">
        <f t="shared" si="151"/>
        <v>841.99</v>
      </c>
      <c r="R484" s="24">
        <f t="shared" si="152"/>
        <v>2020</v>
      </c>
      <c r="S484" s="24">
        <f t="shared" si="153"/>
        <v>1471.99</v>
      </c>
      <c r="T484" s="24">
        <f t="shared" si="154"/>
        <v>-548.01</v>
      </c>
      <c r="U484" s="57">
        <f t="shared" si="155"/>
        <v>72.870792079207931</v>
      </c>
      <c r="V484" s="23">
        <f t="shared" si="156"/>
        <v>630</v>
      </c>
      <c r="W484" s="58">
        <f t="shared" si="157"/>
        <v>74.822741362724031</v>
      </c>
    </row>
    <row r="485" spans="1:23" s="20" customFormat="1" ht="25.5" x14ac:dyDescent="0.2">
      <c r="A485" s="28" t="s">
        <v>127</v>
      </c>
      <c r="B485" s="65" t="s">
        <v>128</v>
      </c>
      <c r="C485" s="23">
        <v>52885.720000000008</v>
      </c>
      <c r="D485" s="23">
        <v>159116</v>
      </c>
      <c r="E485" s="23">
        <v>68290.91</v>
      </c>
      <c r="F485" s="23">
        <f t="shared" si="144"/>
        <v>90825.09</v>
      </c>
      <c r="G485" s="14">
        <f t="shared" si="145"/>
        <v>42.918945926242493</v>
      </c>
      <c r="H485" s="23">
        <f t="shared" si="146"/>
        <v>15405.189999999995</v>
      </c>
      <c r="I485" s="15">
        <f t="shared" si="147"/>
        <v>29.129205388524525</v>
      </c>
      <c r="J485" s="23">
        <v>0</v>
      </c>
      <c r="K485" s="23">
        <v>0</v>
      </c>
      <c r="L485" s="23">
        <v>0</v>
      </c>
      <c r="M485" s="23">
        <f t="shared" si="140"/>
        <v>0</v>
      </c>
      <c r="N485" s="14">
        <f t="shared" si="141"/>
        <v>0</v>
      </c>
      <c r="O485" s="23">
        <f t="shared" si="142"/>
        <v>0</v>
      </c>
      <c r="P485" s="15">
        <f t="shared" si="143"/>
        <v>0</v>
      </c>
      <c r="Q485" s="24">
        <f t="shared" si="151"/>
        <v>52885.720000000008</v>
      </c>
      <c r="R485" s="24">
        <f t="shared" si="152"/>
        <v>159116</v>
      </c>
      <c r="S485" s="24">
        <f t="shared" si="153"/>
        <v>68290.91</v>
      </c>
      <c r="T485" s="24">
        <f t="shared" si="154"/>
        <v>-90825.09</v>
      </c>
      <c r="U485" s="57">
        <f t="shared" si="155"/>
        <v>42.918945926242493</v>
      </c>
      <c r="V485" s="23">
        <f t="shared" si="156"/>
        <v>15405.189999999995</v>
      </c>
      <c r="W485" s="58">
        <f t="shared" si="157"/>
        <v>29.129205388524525</v>
      </c>
    </row>
    <row r="486" spans="1:23" s="20" customFormat="1" x14ac:dyDescent="0.2">
      <c r="A486" s="28" t="s">
        <v>129</v>
      </c>
      <c r="B486" s="65" t="s">
        <v>130</v>
      </c>
      <c r="C486" s="23">
        <v>34832.300000000003</v>
      </c>
      <c r="D486" s="23">
        <v>61332</v>
      </c>
      <c r="E486" s="23">
        <v>39272.15</v>
      </c>
      <c r="F486" s="23">
        <f t="shared" si="144"/>
        <v>22059.85</v>
      </c>
      <c r="G486" s="14">
        <f t="shared" si="145"/>
        <v>64.032071349377162</v>
      </c>
      <c r="H486" s="23">
        <f t="shared" si="146"/>
        <v>4439.8499999999985</v>
      </c>
      <c r="I486" s="15">
        <f t="shared" si="147"/>
        <v>12.746358982898045</v>
      </c>
      <c r="J486" s="23">
        <v>0</v>
      </c>
      <c r="K486" s="23">
        <v>0</v>
      </c>
      <c r="L486" s="23">
        <v>0</v>
      </c>
      <c r="M486" s="23">
        <f t="shared" si="140"/>
        <v>0</v>
      </c>
      <c r="N486" s="14">
        <f t="shared" si="141"/>
        <v>0</v>
      </c>
      <c r="O486" s="23">
        <f t="shared" si="142"/>
        <v>0</v>
      </c>
      <c r="P486" s="15">
        <f t="shared" si="143"/>
        <v>0</v>
      </c>
      <c r="Q486" s="24">
        <f t="shared" si="151"/>
        <v>34832.300000000003</v>
      </c>
      <c r="R486" s="24">
        <f t="shared" si="152"/>
        <v>61332</v>
      </c>
      <c r="S486" s="24">
        <f t="shared" si="153"/>
        <v>39272.15</v>
      </c>
      <c r="T486" s="24">
        <f t="shared" si="154"/>
        <v>-22059.85</v>
      </c>
      <c r="U486" s="57">
        <f t="shared" si="155"/>
        <v>64.032071349377162</v>
      </c>
      <c r="V486" s="23">
        <f t="shared" si="156"/>
        <v>4439.8499999999985</v>
      </c>
      <c r="W486" s="58">
        <f t="shared" si="157"/>
        <v>12.746358982898045</v>
      </c>
    </row>
    <row r="487" spans="1:23" s="20" customFormat="1" ht="25.5" x14ac:dyDescent="0.2">
      <c r="A487" s="28" t="s">
        <v>131</v>
      </c>
      <c r="B487" s="65" t="s">
        <v>132</v>
      </c>
      <c r="C487" s="23">
        <v>564.48</v>
      </c>
      <c r="D487" s="23">
        <v>1306</v>
      </c>
      <c r="E487" s="23">
        <v>927.91</v>
      </c>
      <c r="F487" s="23">
        <f t="shared" si="144"/>
        <v>378.09000000000003</v>
      </c>
      <c r="G487" s="14">
        <f t="shared" si="145"/>
        <v>71.049770290964773</v>
      </c>
      <c r="H487" s="23">
        <f t="shared" si="146"/>
        <v>363.42999999999995</v>
      </c>
      <c r="I487" s="15">
        <f t="shared" si="147"/>
        <v>64.383149092970513</v>
      </c>
      <c r="J487" s="23">
        <v>0</v>
      </c>
      <c r="K487" s="23">
        <v>0</v>
      </c>
      <c r="L487" s="23">
        <v>0</v>
      </c>
      <c r="M487" s="23">
        <f t="shared" si="140"/>
        <v>0</v>
      </c>
      <c r="N487" s="14">
        <f t="shared" si="141"/>
        <v>0</v>
      </c>
      <c r="O487" s="23">
        <f t="shared" si="142"/>
        <v>0</v>
      </c>
      <c r="P487" s="15">
        <f t="shared" si="143"/>
        <v>0</v>
      </c>
      <c r="Q487" s="24">
        <f t="shared" si="151"/>
        <v>564.48</v>
      </c>
      <c r="R487" s="24">
        <f t="shared" si="152"/>
        <v>1306</v>
      </c>
      <c r="S487" s="24">
        <f t="shared" si="153"/>
        <v>927.91</v>
      </c>
      <c r="T487" s="24">
        <f t="shared" si="154"/>
        <v>-378.09000000000003</v>
      </c>
      <c r="U487" s="57">
        <f t="shared" si="155"/>
        <v>71.049770290964773</v>
      </c>
      <c r="V487" s="23">
        <f t="shared" si="156"/>
        <v>363.42999999999995</v>
      </c>
      <c r="W487" s="58">
        <f t="shared" si="157"/>
        <v>64.383149092970513</v>
      </c>
    </row>
    <row r="488" spans="1:23" s="20" customFormat="1" x14ac:dyDescent="0.2">
      <c r="A488" s="28" t="s">
        <v>133</v>
      </c>
      <c r="B488" s="65" t="s">
        <v>134</v>
      </c>
      <c r="C488" s="23">
        <v>6994.94</v>
      </c>
      <c r="D488" s="23">
        <v>77403</v>
      </c>
      <c r="E488" s="23">
        <v>9022.0499999999993</v>
      </c>
      <c r="F488" s="23">
        <f t="shared" si="144"/>
        <v>68380.95</v>
      </c>
      <c r="G488" s="14">
        <f t="shared" si="145"/>
        <v>11.655943568078756</v>
      </c>
      <c r="H488" s="23">
        <f t="shared" si="146"/>
        <v>2027.1099999999997</v>
      </c>
      <c r="I488" s="15">
        <f t="shared" si="147"/>
        <v>28.979662441707859</v>
      </c>
      <c r="J488" s="23">
        <v>0</v>
      </c>
      <c r="K488" s="23">
        <v>0</v>
      </c>
      <c r="L488" s="23">
        <v>0</v>
      </c>
      <c r="M488" s="23">
        <f t="shared" si="140"/>
        <v>0</v>
      </c>
      <c r="N488" s="14">
        <f t="shared" si="141"/>
        <v>0</v>
      </c>
      <c r="O488" s="23">
        <f t="shared" si="142"/>
        <v>0</v>
      </c>
      <c r="P488" s="15">
        <f t="shared" si="143"/>
        <v>0</v>
      </c>
      <c r="Q488" s="24">
        <f t="shared" si="151"/>
        <v>6994.94</v>
      </c>
      <c r="R488" s="24">
        <f t="shared" si="152"/>
        <v>77403</v>
      </c>
      <c r="S488" s="24">
        <f t="shared" si="153"/>
        <v>9022.0499999999993</v>
      </c>
      <c r="T488" s="24">
        <f t="shared" si="154"/>
        <v>-68380.95</v>
      </c>
      <c r="U488" s="57">
        <f t="shared" si="155"/>
        <v>11.655943568078756</v>
      </c>
      <c r="V488" s="23">
        <f t="shared" si="156"/>
        <v>2027.1099999999997</v>
      </c>
      <c r="W488" s="58">
        <f t="shared" si="157"/>
        <v>28.979662441707859</v>
      </c>
    </row>
    <row r="489" spans="1:23" s="20" customFormat="1" ht="25.5" x14ac:dyDescent="0.2">
      <c r="A489" s="28" t="s">
        <v>153</v>
      </c>
      <c r="B489" s="65" t="s">
        <v>154</v>
      </c>
      <c r="C489" s="23">
        <v>10494</v>
      </c>
      <c r="D489" s="23">
        <v>19075</v>
      </c>
      <c r="E489" s="23">
        <v>19068.8</v>
      </c>
      <c r="F489" s="23">
        <f t="shared" si="144"/>
        <v>6.2000000000007276</v>
      </c>
      <c r="G489" s="14">
        <f t="shared" si="145"/>
        <v>99.96749672346003</v>
      </c>
      <c r="H489" s="23">
        <f t="shared" si="146"/>
        <v>8574.7999999999993</v>
      </c>
      <c r="I489" s="15">
        <f t="shared" si="147"/>
        <v>81.711454164284334</v>
      </c>
      <c r="J489" s="23">
        <v>0</v>
      </c>
      <c r="K489" s="23">
        <v>0</v>
      </c>
      <c r="L489" s="23">
        <v>0</v>
      </c>
      <c r="M489" s="23">
        <f t="shared" si="140"/>
        <v>0</v>
      </c>
      <c r="N489" s="14">
        <f t="shared" si="141"/>
        <v>0</v>
      </c>
      <c r="O489" s="23">
        <f t="shared" ref="O489:O552" si="159">L489-J489</f>
        <v>0</v>
      </c>
      <c r="P489" s="15">
        <f t="shared" ref="P489:P552" si="160">IF(J489=0,0,L489/J489*100-100)</f>
        <v>0</v>
      </c>
      <c r="Q489" s="24">
        <f t="shared" si="151"/>
        <v>10494</v>
      </c>
      <c r="R489" s="24">
        <f t="shared" si="152"/>
        <v>19075</v>
      </c>
      <c r="S489" s="24">
        <f t="shared" si="153"/>
        <v>19068.8</v>
      </c>
      <c r="T489" s="24">
        <f t="shared" si="154"/>
        <v>-6.2000000000007276</v>
      </c>
      <c r="U489" s="57">
        <f t="shared" si="155"/>
        <v>99.96749672346003</v>
      </c>
      <c r="V489" s="23">
        <f t="shared" si="156"/>
        <v>8574.7999999999993</v>
      </c>
      <c r="W489" s="58">
        <f t="shared" si="157"/>
        <v>81.711454164284334</v>
      </c>
    </row>
    <row r="490" spans="1:23" s="20" customFormat="1" x14ac:dyDescent="0.2">
      <c r="A490" s="28" t="s">
        <v>141</v>
      </c>
      <c r="B490" s="65" t="s">
        <v>142</v>
      </c>
      <c r="C490" s="23">
        <v>1131.8900000000001</v>
      </c>
      <c r="D490" s="23">
        <v>200</v>
      </c>
      <c r="E490" s="23">
        <v>200</v>
      </c>
      <c r="F490" s="23">
        <f t="shared" si="144"/>
        <v>0</v>
      </c>
      <c r="G490" s="14">
        <f t="shared" si="145"/>
        <v>100</v>
      </c>
      <c r="H490" s="23">
        <f t="shared" si="146"/>
        <v>-931.8900000000001</v>
      </c>
      <c r="I490" s="15">
        <f t="shared" si="147"/>
        <v>-82.330438470169369</v>
      </c>
      <c r="J490" s="23">
        <v>0</v>
      </c>
      <c r="K490" s="23">
        <v>0</v>
      </c>
      <c r="L490" s="23">
        <v>0</v>
      </c>
      <c r="M490" s="23">
        <f t="shared" si="140"/>
        <v>0</v>
      </c>
      <c r="N490" s="14">
        <f t="shared" si="141"/>
        <v>0</v>
      </c>
      <c r="O490" s="23">
        <f t="shared" si="159"/>
        <v>0</v>
      </c>
      <c r="P490" s="15">
        <f t="shared" si="160"/>
        <v>0</v>
      </c>
      <c r="Q490" s="24">
        <f t="shared" si="151"/>
        <v>1131.8900000000001</v>
      </c>
      <c r="R490" s="24">
        <f t="shared" si="152"/>
        <v>200</v>
      </c>
      <c r="S490" s="24">
        <f t="shared" si="153"/>
        <v>200</v>
      </c>
      <c r="T490" s="24">
        <f t="shared" si="154"/>
        <v>0</v>
      </c>
      <c r="U490" s="57">
        <f t="shared" si="155"/>
        <v>100</v>
      </c>
      <c r="V490" s="23">
        <f t="shared" si="156"/>
        <v>-931.8900000000001</v>
      </c>
      <c r="W490" s="58">
        <f t="shared" si="157"/>
        <v>-82.330438470169369</v>
      </c>
    </row>
    <row r="491" spans="1:23" s="20" customFormat="1" x14ac:dyDescent="0.2">
      <c r="A491" s="28" t="s">
        <v>186</v>
      </c>
      <c r="B491" s="65" t="s">
        <v>256</v>
      </c>
      <c r="C491" s="23">
        <v>0</v>
      </c>
      <c r="D491" s="23">
        <v>0</v>
      </c>
      <c r="E491" s="23">
        <v>0</v>
      </c>
      <c r="F491" s="23">
        <f t="shared" si="144"/>
        <v>0</v>
      </c>
      <c r="G491" s="14">
        <f t="shared" si="145"/>
        <v>0</v>
      </c>
      <c r="H491" s="23">
        <f t="shared" si="146"/>
        <v>0</v>
      </c>
      <c r="I491" s="15">
        <f t="shared" si="147"/>
        <v>0</v>
      </c>
      <c r="J491" s="23">
        <v>55598.400000000001</v>
      </c>
      <c r="K491" s="23">
        <v>71929</v>
      </c>
      <c r="L491" s="23">
        <v>71905.67</v>
      </c>
      <c r="M491" s="23">
        <f t="shared" si="140"/>
        <v>23.330000000001746</v>
      </c>
      <c r="N491" s="14">
        <f t="shared" si="141"/>
        <v>99.967565237942964</v>
      </c>
      <c r="O491" s="23">
        <f t="shared" si="159"/>
        <v>16307.269999999997</v>
      </c>
      <c r="P491" s="15">
        <f t="shared" si="160"/>
        <v>29.330466344355244</v>
      </c>
      <c r="Q491" s="24">
        <f t="shared" si="151"/>
        <v>55598.400000000001</v>
      </c>
      <c r="R491" s="24">
        <f t="shared" si="152"/>
        <v>71929</v>
      </c>
      <c r="S491" s="24">
        <f t="shared" si="153"/>
        <v>71905.67</v>
      </c>
      <c r="T491" s="24">
        <f t="shared" si="154"/>
        <v>-23.330000000001746</v>
      </c>
      <c r="U491" s="57">
        <f t="shared" si="155"/>
        <v>99.967565237942964</v>
      </c>
      <c r="V491" s="23">
        <f t="shared" si="156"/>
        <v>16307.269999999997</v>
      </c>
      <c r="W491" s="58">
        <f t="shared" si="157"/>
        <v>29.330466344355244</v>
      </c>
    </row>
    <row r="492" spans="1:23" s="20" customFormat="1" x14ac:dyDescent="0.2">
      <c r="A492" s="28" t="s">
        <v>257</v>
      </c>
      <c r="B492" s="65" t="s">
        <v>258</v>
      </c>
      <c r="C492" s="23">
        <v>0</v>
      </c>
      <c r="D492" s="23">
        <v>0</v>
      </c>
      <c r="E492" s="23">
        <v>0</v>
      </c>
      <c r="F492" s="23">
        <f t="shared" si="144"/>
        <v>0</v>
      </c>
      <c r="G492" s="14">
        <f t="shared" si="145"/>
        <v>0</v>
      </c>
      <c r="H492" s="23">
        <f t="shared" si="146"/>
        <v>0</v>
      </c>
      <c r="I492" s="15">
        <f t="shared" si="147"/>
        <v>0</v>
      </c>
      <c r="J492" s="23">
        <v>55598.400000000001</v>
      </c>
      <c r="K492" s="23">
        <v>71929</v>
      </c>
      <c r="L492" s="23">
        <v>71905.67</v>
      </c>
      <c r="M492" s="23">
        <f t="shared" si="140"/>
        <v>23.330000000001746</v>
      </c>
      <c r="N492" s="14">
        <f t="shared" si="141"/>
        <v>99.967565237942964</v>
      </c>
      <c r="O492" s="23">
        <f t="shared" si="159"/>
        <v>16307.269999999997</v>
      </c>
      <c r="P492" s="15">
        <f t="shared" si="160"/>
        <v>29.330466344355244</v>
      </c>
      <c r="Q492" s="24">
        <f t="shared" si="151"/>
        <v>55598.400000000001</v>
      </c>
      <c r="R492" s="24">
        <f t="shared" si="152"/>
        <v>71929</v>
      </c>
      <c r="S492" s="24">
        <f t="shared" si="153"/>
        <v>71905.67</v>
      </c>
      <c r="T492" s="24">
        <f t="shared" si="154"/>
        <v>-23.330000000001746</v>
      </c>
      <c r="U492" s="57">
        <f t="shared" si="155"/>
        <v>99.967565237942964</v>
      </c>
      <c r="V492" s="23">
        <f t="shared" si="156"/>
        <v>16307.269999999997</v>
      </c>
      <c r="W492" s="58">
        <f t="shared" si="157"/>
        <v>29.330466344355244</v>
      </c>
    </row>
    <row r="493" spans="1:23" s="20" customFormat="1" ht="25.5" x14ac:dyDescent="0.2">
      <c r="A493" s="28" t="s">
        <v>259</v>
      </c>
      <c r="B493" s="65" t="s">
        <v>260</v>
      </c>
      <c r="C493" s="23">
        <v>0</v>
      </c>
      <c r="D493" s="23">
        <v>0</v>
      </c>
      <c r="E493" s="23">
        <v>0</v>
      </c>
      <c r="F493" s="23">
        <f t="shared" si="144"/>
        <v>0</v>
      </c>
      <c r="G493" s="14">
        <f t="shared" si="145"/>
        <v>0</v>
      </c>
      <c r="H493" s="23">
        <f t="shared" si="146"/>
        <v>0</v>
      </c>
      <c r="I493" s="15">
        <f t="shared" si="147"/>
        <v>0</v>
      </c>
      <c r="J493" s="23">
        <v>55598.400000000001</v>
      </c>
      <c r="K493" s="23">
        <v>71929</v>
      </c>
      <c r="L493" s="23">
        <v>71905.67</v>
      </c>
      <c r="M493" s="23">
        <f t="shared" si="140"/>
        <v>23.330000000001746</v>
      </c>
      <c r="N493" s="14">
        <f t="shared" si="141"/>
        <v>99.967565237942964</v>
      </c>
      <c r="O493" s="23">
        <f t="shared" si="159"/>
        <v>16307.269999999997</v>
      </c>
      <c r="P493" s="15">
        <f t="shared" si="160"/>
        <v>29.330466344355244</v>
      </c>
      <c r="Q493" s="24">
        <f t="shared" si="151"/>
        <v>55598.400000000001</v>
      </c>
      <c r="R493" s="24">
        <f t="shared" si="152"/>
        <v>71929</v>
      </c>
      <c r="S493" s="24">
        <f t="shared" si="153"/>
        <v>71905.67</v>
      </c>
      <c r="T493" s="24">
        <f t="shared" si="154"/>
        <v>-23.330000000001746</v>
      </c>
      <c r="U493" s="57">
        <f t="shared" si="155"/>
        <v>99.967565237942964</v>
      </c>
      <c r="V493" s="23">
        <f t="shared" si="156"/>
        <v>16307.269999999997</v>
      </c>
      <c r="W493" s="58">
        <f t="shared" si="157"/>
        <v>29.330466344355244</v>
      </c>
    </row>
    <row r="494" spans="1:23" s="20" customFormat="1" ht="38.25" x14ac:dyDescent="0.2">
      <c r="A494" s="34" t="s">
        <v>200</v>
      </c>
      <c r="B494" s="71" t="s">
        <v>201</v>
      </c>
      <c r="C494" s="35">
        <v>3569795.8</v>
      </c>
      <c r="D494" s="35">
        <v>4624491</v>
      </c>
      <c r="E494" s="35">
        <v>4233792.28</v>
      </c>
      <c r="F494" s="35">
        <f t="shared" si="144"/>
        <v>390698.71999999974</v>
      </c>
      <c r="G494" s="42">
        <f t="shared" si="145"/>
        <v>91.551530319769242</v>
      </c>
      <c r="H494" s="35">
        <f t="shared" si="146"/>
        <v>663996.48000000045</v>
      </c>
      <c r="I494" s="15">
        <f t="shared" si="147"/>
        <v>18.60040509880146</v>
      </c>
      <c r="J494" s="35">
        <v>787650.9</v>
      </c>
      <c r="K494" s="35">
        <v>228874.06</v>
      </c>
      <c r="L494" s="35">
        <v>148198.53999999998</v>
      </c>
      <c r="M494" s="35">
        <f t="shared" si="140"/>
        <v>80675.520000000019</v>
      </c>
      <c r="N494" s="42">
        <f t="shared" si="141"/>
        <v>64.751129944564269</v>
      </c>
      <c r="O494" s="35">
        <f t="shared" si="159"/>
        <v>-639452.3600000001</v>
      </c>
      <c r="P494" s="15">
        <f t="shared" si="160"/>
        <v>-81.184743139378128</v>
      </c>
      <c r="Q494" s="24">
        <f t="shared" si="151"/>
        <v>4357446.7</v>
      </c>
      <c r="R494" s="24">
        <f t="shared" si="152"/>
        <v>4853365.0599999996</v>
      </c>
      <c r="S494" s="24">
        <f t="shared" si="153"/>
        <v>4381990.82</v>
      </c>
      <c r="T494" s="24">
        <f t="shared" si="154"/>
        <v>-471374.23999999929</v>
      </c>
      <c r="U494" s="57">
        <f t="shared" si="155"/>
        <v>90.28768217159417</v>
      </c>
      <c r="V494" s="23">
        <f t="shared" si="156"/>
        <v>24544.120000000112</v>
      </c>
      <c r="W494" s="58">
        <f t="shared" si="157"/>
        <v>0.56326839293294029</v>
      </c>
    </row>
    <row r="495" spans="1:23" s="20" customFormat="1" x14ac:dyDescent="0.2">
      <c r="A495" s="28" t="s">
        <v>109</v>
      </c>
      <c r="B495" s="65" t="s">
        <v>110</v>
      </c>
      <c r="C495" s="23">
        <v>3569795.8</v>
      </c>
      <c r="D495" s="23">
        <v>4624491</v>
      </c>
      <c r="E495" s="23">
        <v>4233792.28</v>
      </c>
      <c r="F495" s="23">
        <f t="shared" si="144"/>
        <v>390698.71999999974</v>
      </c>
      <c r="G495" s="14">
        <f t="shared" si="145"/>
        <v>91.551530319769242</v>
      </c>
      <c r="H495" s="23">
        <f t="shared" si="146"/>
        <v>663996.48000000045</v>
      </c>
      <c r="I495" s="15">
        <f t="shared" si="147"/>
        <v>18.60040509880146</v>
      </c>
      <c r="J495" s="23">
        <v>0</v>
      </c>
      <c r="K495" s="23">
        <v>47701</v>
      </c>
      <c r="L495" s="23">
        <v>45000</v>
      </c>
      <c r="M495" s="23">
        <f t="shared" si="140"/>
        <v>2701</v>
      </c>
      <c r="N495" s="14">
        <f t="shared" si="141"/>
        <v>94.33764491310454</v>
      </c>
      <c r="O495" s="23">
        <f t="shared" si="159"/>
        <v>45000</v>
      </c>
      <c r="P495" s="15">
        <f t="shared" si="160"/>
        <v>0</v>
      </c>
      <c r="Q495" s="24">
        <f t="shared" si="151"/>
        <v>3569795.8</v>
      </c>
      <c r="R495" s="24">
        <f t="shared" si="152"/>
        <v>4672192</v>
      </c>
      <c r="S495" s="24">
        <f t="shared" si="153"/>
        <v>4278792.28</v>
      </c>
      <c r="T495" s="24">
        <f t="shared" si="154"/>
        <v>-393399.71999999974</v>
      </c>
      <c r="U495" s="57">
        <f t="shared" si="155"/>
        <v>91.579975309233873</v>
      </c>
      <c r="V495" s="23">
        <f t="shared" si="156"/>
        <v>708996.48000000045</v>
      </c>
      <c r="W495" s="58">
        <f t="shared" si="157"/>
        <v>19.860981404034391</v>
      </c>
    </row>
    <row r="496" spans="1:23" s="20" customFormat="1" ht="25.5" x14ac:dyDescent="0.2">
      <c r="A496" s="28" t="s">
        <v>111</v>
      </c>
      <c r="B496" s="65" t="s">
        <v>112</v>
      </c>
      <c r="C496" s="23">
        <v>2799553.1199999996</v>
      </c>
      <c r="D496" s="23">
        <v>3448342</v>
      </c>
      <c r="E496" s="23">
        <v>3438401.97</v>
      </c>
      <c r="F496" s="23">
        <f t="shared" si="144"/>
        <v>9940.0299999997951</v>
      </c>
      <c r="G496" s="14">
        <f t="shared" si="145"/>
        <v>99.711744658737459</v>
      </c>
      <c r="H496" s="23">
        <f t="shared" si="146"/>
        <v>638848.85000000056</v>
      </c>
      <c r="I496" s="15">
        <f t="shared" si="147"/>
        <v>22.819672376854228</v>
      </c>
      <c r="J496" s="23">
        <v>0</v>
      </c>
      <c r="K496" s="23">
        <v>0</v>
      </c>
      <c r="L496" s="23">
        <v>0</v>
      </c>
      <c r="M496" s="23">
        <f t="shared" si="140"/>
        <v>0</v>
      </c>
      <c r="N496" s="14">
        <f t="shared" si="141"/>
        <v>0</v>
      </c>
      <c r="O496" s="23">
        <f t="shared" si="159"/>
        <v>0</v>
      </c>
      <c r="P496" s="15">
        <f t="shared" si="160"/>
        <v>0</v>
      </c>
      <c r="Q496" s="24">
        <f t="shared" si="151"/>
        <v>2799553.1199999996</v>
      </c>
      <c r="R496" s="24">
        <f t="shared" si="152"/>
        <v>3448342</v>
      </c>
      <c r="S496" s="24">
        <f t="shared" si="153"/>
        <v>3438401.97</v>
      </c>
      <c r="T496" s="24">
        <f t="shared" si="154"/>
        <v>-9940.0299999997951</v>
      </c>
      <c r="U496" s="57">
        <f t="shared" si="155"/>
        <v>99.711744658737459</v>
      </c>
      <c r="V496" s="23">
        <f t="shared" si="156"/>
        <v>638848.85000000056</v>
      </c>
      <c r="W496" s="58">
        <f t="shared" si="157"/>
        <v>22.819672376854228</v>
      </c>
    </row>
    <row r="497" spans="1:23" s="20" customFormat="1" x14ac:dyDescent="0.2">
      <c r="A497" s="28" t="s">
        <v>113</v>
      </c>
      <c r="B497" s="65" t="s">
        <v>114</v>
      </c>
      <c r="C497" s="23">
        <v>2299761.0499999998</v>
      </c>
      <c r="D497" s="23">
        <v>2828150</v>
      </c>
      <c r="E497" s="23">
        <v>2819905.45</v>
      </c>
      <c r="F497" s="23">
        <f t="shared" si="144"/>
        <v>8244.5499999998137</v>
      </c>
      <c r="G497" s="14">
        <f t="shared" si="145"/>
        <v>99.708482576949592</v>
      </c>
      <c r="H497" s="23">
        <f t="shared" si="146"/>
        <v>520144.40000000037</v>
      </c>
      <c r="I497" s="15">
        <f t="shared" si="147"/>
        <v>22.617323656299007</v>
      </c>
      <c r="J497" s="23">
        <v>0</v>
      </c>
      <c r="K497" s="23">
        <v>0</v>
      </c>
      <c r="L497" s="23">
        <v>0</v>
      </c>
      <c r="M497" s="23">
        <f t="shared" si="140"/>
        <v>0</v>
      </c>
      <c r="N497" s="14">
        <f t="shared" si="141"/>
        <v>0</v>
      </c>
      <c r="O497" s="23">
        <f t="shared" si="159"/>
        <v>0</v>
      </c>
      <c r="P497" s="15">
        <f t="shared" si="160"/>
        <v>0</v>
      </c>
      <c r="Q497" s="59">
        <f t="shared" si="151"/>
        <v>2299761.0499999998</v>
      </c>
      <c r="R497" s="24">
        <f t="shared" si="152"/>
        <v>2828150</v>
      </c>
      <c r="S497" s="24">
        <f t="shared" si="153"/>
        <v>2819905.45</v>
      </c>
      <c r="T497" s="24">
        <f t="shared" si="154"/>
        <v>-8244.5499999998137</v>
      </c>
      <c r="U497" s="57">
        <f t="shared" si="155"/>
        <v>99.708482576949592</v>
      </c>
      <c r="V497" s="23">
        <f t="shared" si="156"/>
        <v>520144.40000000037</v>
      </c>
      <c r="W497" s="58">
        <f t="shared" si="157"/>
        <v>22.617323656299007</v>
      </c>
    </row>
    <row r="498" spans="1:23" s="20" customFormat="1" x14ac:dyDescent="0.2">
      <c r="A498" s="28" t="s">
        <v>115</v>
      </c>
      <c r="B498" s="65" t="s">
        <v>116</v>
      </c>
      <c r="C498" s="23">
        <v>2299761.0499999998</v>
      </c>
      <c r="D498" s="23">
        <v>2828150</v>
      </c>
      <c r="E498" s="23">
        <v>2819905.45</v>
      </c>
      <c r="F498" s="23">
        <f t="shared" si="144"/>
        <v>8244.5499999998137</v>
      </c>
      <c r="G498" s="14">
        <f t="shared" si="145"/>
        <v>99.708482576949592</v>
      </c>
      <c r="H498" s="23">
        <f t="shared" si="146"/>
        <v>520144.40000000037</v>
      </c>
      <c r="I498" s="15">
        <f t="shared" si="147"/>
        <v>22.617323656299007</v>
      </c>
      <c r="J498" s="23">
        <v>0</v>
      </c>
      <c r="K498" s="23">
        <v>0</v>
      </c>
      <c r="L498" s="23">
        <v>0</v>
      </c>
      <c r="M498" s="23">
        <f t="shared" si="140"/>
        <v>0</v>
      </c>
      <c r="N498" s="14">
        <f t="shared" si="141"/>
        <v>0</v>
      </c>
      <c r="O498" s="23">
        <f t="shared" si="159"/>
        <v>0</v>
      </c>
      <c r="P498" s="15">
        <f t="shared" si="160"/>
        <v>0</v>
      </c>
      <c r="Q498" s="59">
        <f t="shared" si="151"/>
        <v>2299761.0499999998</v>
      </c>
      <c r="R498" s="24">
        <f t="shared" si="152"/>
        <v>2828150</v>
      </c>
      <c r="S498" s="24">
        <f t="shared" si="153"/>
        <v>2819905.45</v>
      </c>
      <c r="T498" s="24">
        <f t="shared" si="154"/>
        <v>-8244.5499999998137</v>
      </c>
      <c r="U498" s="57">
        <f t="shared" si="155"/>
        <v>99.708482576949592</v>
      </c>
      <c r="V498" s="23">
        <f t="shared" si="156"/>
        <v>520144.40000000037</v>
      </c>
      <c r="W498" s="58">
        <f t="shared" si="157"/>
        <v>22.617323656299007</v>
      </c>
    </row>
    <row r="499" spans="1:23" s="20" customFormat="1" x14ac:dyDescent="0.2">
      <c r="A499" s="28" t="s">
        <v>117</v>
      </c>
      <c r="B499" s="65" t="s">
        <v>118</v>
      </c>
      <c r="C499" s="23">
        <v>499792.07</v>
      </c>
      <c r="D499" s="23">
        <v>620192</v>
      </c>
      <c r="E499" s="23">
        <v>618496.52</v>
      </c>
      <c r="F499" s="23">
        <f t="shared" si="144"/>
        <v>1695.4799999999814</v>
      </c>
      <c r="G499" s="14">
        <f t="shared" si="145"/>
        <v>99.726620143439462</v>
      </c>
      <c r="H499" s="23">
        <f t="shared" si="146"/>
        <v>118704.45000000001</v>
      </c>
      <c r="I499" s="15">
        <f t="shared" si="147"/>
        <v>23.750766993962102</v>
      </c>
      <c r="J499" s="23">
        <v>0</v>
      </c>
      <c r="K499" s="23">
        <v>0</v>
      </c>
      <c r="L499" s="23">
        <v>0</v>
      </c>
      <c r="M499" s="23">
        <f t="shared" si="140"/>
        <v>0</v>
      </c>
      <c r="N499" s="14">
        <f t="shared" si="141"/>
        <v>0</v>
      </c>
      <c r="O499" s="23">
        <f t="shared" si="159"/>
        <v>0</v>
      </c>
      <c r="P499" s="15">
        <f t="shared" si="160"/>
        <v>0</v>
      </c>
      <c r="Q499" s="59">
        <f t="shared" si="151"/>
        <v>499792.07</v>
      </c>
      <c r="R499" s="24">
        <f t="shared" si="152"/>
        <v>620192</v>
      </c>
      <c r="S499" s="24">
        <f t="shared" si="153"/>
        <v>618496.52</v>
      </c>
      <c r="T499" s="24">
        <f t="shared" si="154"/>
        <v>-1695.4799999999814</v>
      </c>
      <c r="U499" s="57">
        <f t="shared" si="155"/>
        <v>99.726620143439462</v>
      </c>
      <c r="V499" s="23">
        <f t="shared" si="156"/>
        <v>118704.45000000001</v>
      </c>
      <c r="W499" s="58">
        <f t="shared" si="157"/>
        <v>23.750766993962102</v>
      </c>
    </row>
    <row r="500" spans="1:23" s="20" customFormat="1" x14ac:dyDescent="0.2">
      <c r="A500" s="28" t="s">
        <v>119</v>
      </c>
      <c r="B500" s="65" t="s">
        <v>120</v>
      </c>
      <c r="C500" s="23">
        <v>766142.67999999993</v>
      </c>
      <c r="D500" s="23">
        <v>1170435</v>
      </c>
      <c r="E500" s="23">
        <v>791404.36</v>
      </c>
      <c r="F500" s="23">
        <f t="shared" si="144"/>
        <v>379030.64</v>
      </c>
      <c r="G500" s="14">
        <f t="shared" si="145"/>
        <v>67.616258912284749</v>
      </c>
      <c r="H500" s="23">
        <f t="shared" si="146"/>
        <v>25261.680000000051</v>
      </c>
      <c r="I500" s="15">
        <f t="shared" si="147"/>
        <v>3.2972552840940779</v>
      </c>
      <c r="J500" s="23">
        <v>0</v>
      </c>
      <c r="K500" s="23">
        <v>47701</v>
      </c>
      <c r="L500" s="23">
        <v>45000</v>
      </c>
      <c r="M500" s="23">
        <f t="shared" si="140"/>
        <v>2701</v>
      </c>
      <c r="N500" s="14">
        <f t="shared" si="141"/>
        <v>94.33764491310454</v>
      </c>
      <c r="O500" s="23">
        <f t="shared" si="159"/>
        <v>45000</v>
      </c>
      <c r="P500" s="15">
        <f t="shared" si="160"/>
        <v>0</v>
      </c>
      <c r="Q500" s="59">
        <f t="shared" si="151"/>
        <v>766142.67999999993</v>
      </c>
      <c r="R500" s="24">
        <f t="shared" si="152"/>
        <v>1218136</v>
      </c>
      <c r="S500" s="24">
        <f t="shared" si="153"/>
        <v>836404.36</v>
      </c>
      <c r="T500" s="24">
        <f t="shared" si="154"/>
        <v>-381731.64</v>
      </c>
      <c r="U500" s="57">
        <f t="shared" si="155"/>
        <v>68.662641938174389</v>
      </c>
      <c r="V500" s="23">
        <f t="shared" si="156"/>
        <v>70261.680000000051</v>
      </c>
      <c r="W500" s="58">
        <f t="shared" si="157"/>
        <v>9.1708348632920433</v>
      </c>
    </row>
    <row r="501" spans="1:23" s="20" customFormat="1" ht="25.5" x14ac:dyDescent="0.2">
      <c r="A501" s="28" t="s">
        <v>121</v>
      </c>
      <c r="B501" s="65" t="s">
        <v>122</v>
      </c>
      <c r="C501" s="23">
        <v>230260.17</v>
      </c>
      <c r="D501" s="23">
        <v>129433</v>
      </c>
      <c r="E501" s="23">
        <v>122516.08</v>
      </c>
      <c r="F501" s="23">
        <f t="shared" si="144"/>
        <v>6916.9199999999983</v>
      </c>
      <c r="G501" s="14">
        <f t="shared" si="145"/>
        <v>94.655984177141832</v>
      </c>
      <c r="H501" s="23">
        <f t="shared" si="146"/>
        <v>-107744.09000000001</v>
      </c>
      <c r="I501" s="15">
        <f t="shared" si="147"/>
        <v>-46.792326262939874</v>
      </c>
      <c r="J501" s="23">
        <v>0</v>
      </c>
      <c r="K501" s="23">
        <v>47701</v>
      </c>
      <c r="L501" s="23">
        <v>45000</v>
      </c>
      <c r="M501" s="23">
        <f t="shared" si="140"/>
        <v>2701</v>
      </c>
      <c r="N501" s="14">
        <f t="shared" si="141"/>
        <v>94.33764491310454</v>
      </c>
      <c r="O501" s="23">
        <f t="shared" si="159"/>
        <v>45000</v>
      </c>
      <c r="P501" s="15">
        <f t="shared" si="160"/>
        <v>0</v>
      </c>
      <c r="Q501" s="59">
        <f t="shared" si="151"/>
        <v>230260.17</v>
      </c>
      <c r="R501" s="24">
        <f t="shared" si="152"/>
        <v>177134</v>
      </c>
      <c r="S501" s="24">
        <f t="shared" si="153"/>
        <v>167516.08000000002</v>
      </c>
      <c r="T501" s="24">
        <f t="shared" si="154"/>
        <v>-9617.9199999999837</v>
      </c>
      <c r="U501" s="57">
        <f t="shared" si="155"/>
        <v>94.570257545135334</v>
      </c>
      <c r="V501" s="23">
        <f t="shared" si="156"/>
        <v>-62744.09</v>
      </c>
      <c r="W501" s="58">
        <f t="shared" si="157"/>
        <v>-27.249215528677837</v>
      </c>
    </row>
    <row r="502" spans="1:23" s="20" customFormat="1" x14ac:dyDescent="0.2">
      <c r="A502" s="28" t="s">
        <v>123</v>
      </c>
      <c r="B502" s="65" t="s">
        <v>124</v>
      </c>
      <c r="C502" s="23">
        <v>254067.62</v>
      </c>
      <c r="D502" s="23">
        <v>369381</v>
      </c>
      <c r="E502" s="23">
        <v>353391.63</v>
      </c>
      <c r="F502" s="23">
        <f t="shared" si="144"/>
        <v>15989.369999999995</v>
      </c>
      <c r="G502" s="14">
        <f t="shared" si="145"/>
        <v>95.671306862020515</v>
      </c>
      <c r="H502" s="23">
        <f t="shared" si="146"/>
        <v>99324.010000000009</v>
      </c>
      <c r="I502" s="15">
        <f t="shared" si="147"/>
        <v>39.093533445938533</v>
      </c>
      <c r="J502" s="23">
        <v>0</v>
      </c>
      <c r="K502" s="23">
        <v>0</v>
      </c>
      <c r="L502" s="23">
        <v>0</v>
      </c>
      <c r="M502" s="23">
        <f t="shared" si="140"/>
        <v>0</v>
      </c>
      <c r="N502" s="14">
        <f t="shared" si="141"/>
        <v>0</v>
      </c>
      <c r="O502" s="23">
        <f t="shared" si="159"/>
        <v>0</v>
      </c>
      <c r="P502" s="15">
        <f t="shared" si="160"/>
        <v>0</v>
      </c>
      <c r="Q502" s="59">
        <f t="shared" si="151"/>
        <v>254067.62</v>
      </c>
      <c r="R502" s="24">
        <f t="shared" si="152"/>
        <v>369381</v>
      </c>
      <c r="S502" s="24">
        <f t="shared" si="153"/>
        <v>353391.63</v>
      </c>
      <c r="T502" s="24">
        <f t="shared" si="154"/>
        <v>-15989.369999999995</v>
      </c>
      <c r="U502" s="57">
        <f t="shared" si="155"/>
        <v>95.671306862020515</v>
      </c>
      <c r="V502" s="23">
        <f t="shared" si="156"/>
        <v>99324.010000000009</v>
      </c>
      <c r="W502" s="58">
        <f t="shared" si="157"/>
        <v>39.093533445938533</v>
      </c>
    </row>
    <row r="503" spans="1:23" s="20" customFormat="1" x14ac:dyDescent="0.2">
      <c r="A503" s="28" t="s">
        <v>125</v>
      </c>
      <c r="B503" s="65" t="s">
        <v>126</v>
      </c>
      <c r="C503" s="23">
        <v>27917.39</v>
      </c>
      <c r="D503" s="23">
        <v>65170</v>
      </c>
      <c r="E503" s="23">
        <v>39860.53</v>
      </c>
      <c r="F503" s="23">
        <f t="shared" si="144"/>
        <v>25309.47</v>
      </c>
      <c r="G503" s="14">
        <f t="shared" si="145"/>
        <v>61.163925118919749</v>
      </c>
      <c r="H503" s="23">
        <f t="shared" si="146"/>
        <v>11943.14</v>
      </c>
      <c r="I503" s="15">
        <f t="shared" si="147"/>
        <v>42.780288558493481</v>
      </c>
      <c r="J503" s="23">
        <v>0</v>
      </c>
      <c r="K503" s="23">
        <v>0</v>
      </c>
      <c r="L503" s="23">
        <v>0</v>
      </c>
      <c r="M503" s="23">
        <f t="shared" si="140"/>
        <v>0</v>
      </c>
      <c r="N503" s="14">
        <f t="shared" si="141"/>
        <v>0</v>
      </c>
      <c r="O503" s="23">
        <f t="shared" si="159"/>
        <v>0</v>
      </c>
      <c r="P503" s="15">
        <f t="shared" si="160"/>
        <v>0</v>
      </c>
      <c r="Q503" s="59">
        <f t="shared" si="151"/>
        <v>27917.39</v>
      </c>
      <c r="R503" s="24">
        <f t="shared" si="152"/>
        <v>65170</v>
      </c>
      <c r="S503" s="24">
        <f t="shared" si="153"/>
        <v>39860.53</v>
      </c>
      <c r="T503" s="24">
        <f t="shared" si="154"/>
        <v>-25309.47</v>
      </c>
      <c r="U503" s="57">
        <f t="shared" si="155"/>
        <v>61.163925118919749</v>
      </c>
      <c r="V503" s="23">
        <f t="shared" si="156"/>
        <v>11943.14</v>
      </c>
      <c r="W503" s="58">
        <f t="shared" si="157"/>
        <v>42.780288558493481</v>
      </c>
    </row>
    <row r="504" spans="1:23" s="20" customFormat="1" ht="25.5" x14ac:dyDescent="0.2">
      <c r="A504" s="28" t="s">
        <v>127</v>
      </c>
      <c r="B504" s="65" t="s">
        <v>128</v>
      </c>
      <c r="C504" s="23">
        <v>253897.5</v>
      </c>
      <c r="D504" s="23">
        <v>606451</v>
      </c>
      <c r="E504" s="23">
        <v>275636.12</v>
      </c>
      <c r="F504" s="23">
        <f t="shared" si="144"/>
        <v>330814.88</v>
      </c>
      <c r="G504" s="14">
        <f t="shared" si="145"/>
        <v>45.45068274271128</v>
      </c>
      <c r="H504" s="23">
        <f t="shared" si="146"/>
        <v>21738.619999999995</v>
      </c>
      <c r="I504" s="15">
        <f t="shared" si="147"/>
        <v>8.5619669354759225</v>
      </c>
      <c r="J504" s="23">
        <v>0</v>
      </c>
      <c r="K504" s="23">
        <v>0</v>
      </c>
      <c r="L504" s="23">
        <v>0</v>
      </c>
      <c r="M504" s="23">
        <f t="shared" si="140"/>
        <v>0</v>
      </c>
      <c r="N504" s="14">
        <f t="shared" si="141"/>
        <v>0</v>
      </c>
      <c r="O504" s="23">
        <f t="shared" si="159"/>
        <v>0</v>
      </c>
      <c r="P504" s="15">
        <f t="shared" si="160"/>
        <v>0</v>
      </c>
      <c r="Q504" s="59">
        <f t="shared" si="151"/>
        <v>253897.5</v>
      </c>
      <c r="R504" s="24">
        <f t="shared" si="152"/>
        <v>606451</v>
      </c>
      <c r="S504" s="24">
        <f t="shared" si="153"/>
        <v>275636.12</v>
      </c>
      <c r="T504" s="24">
        <f t="shared" si="154"/>
        <v>-330814.88</v>
      </c>
      <c r="U504" s="57">
        <f t="shared" si="155"/>
        <v>45.45068274271128</v>
      </c>
      <c r="V504" s="23">
        <f t="shared" si="156"/>
        <v>21738.619999999995</v>
      </c>
      <c r="W504" s="58">
        <f t="shared" si="157"/>
        <v>8.5619669354759225</v>
      </c>
    </row>
    <row r="505" spans="1:23" s="20" customFormat="1" x14ac:dyDescent="0.2">
      <c r="A505" s="28" t="s">
        <v>129</v>
      </c>
      <c r="B505" s="65" t="s">
        <v>130</v>
      </c>
      <c r="C505" s="23">
        <v>162033.82999999999</v>
      </c>
      <c r="D505" s="23">
        <v>377491</v>
      </c>
      <c r="E505" s="23">
        <v>128751.35</v>
      </c>
      <c r="F505" s="23">
        <f t="shared" si="144"/>
        <v>248739.65</v>
      </c>
      <c r="G505" s="14">
        <f t="shared" si="145"/>
        <v>34.10713103093849</v>
      </c>
      <c r="H505" s="23">
        <f t="shared" si="146"/>
        <v>-33282.479999999981</v>
      </c>
      <c r="I505" s="15">
        <f t="shared" si="147"/>
        <v>-20.540451336612847</v>
      </c>
      <c r="J505" s="23">
        <v>0</v>
      </c>
      <c r="K505" s="23">
        <v>0</v>
      </c>
      <c r="L505" s="23">
        <v>0</v>
      </c>
      <c r="M505" s="23">
        <f t="shared" si="140"/>
        <v>0</v>
      </c>
      <c r="N505" s="14">
        <f t="shared" si="141"/>
        <v>0</v>
      </c>
      <c r="O505" s="23">
        <f t="shared" si="159"/>
        <v>0</v>
      </c>
      <c r="P505" s="15">
        <f t="shared" si="160"/>
        <v>0</v>
      </c>
      <c r="Q505" s="59">
        <f t="shared" si="151"/>
        <v>162033.82999999999</v>
      </c>
      <c r="R505" s="24">
        <f t="shared" si="152"/>
        <v>377491</v>
      </c>
      <c r="S505" s="24">
        <f t="shared" si="153"/>
        <v>128751.35</v>
      </c>
      <c r="T505" s="24">
        <f t="shared" si="154"/>
        <v>-248739.65</v>
      </c>
      <c r="U505" s="57">
        <f t="shared" si="155"/>
        <v>34.10713103093849</v>
      </c>
      <c r="V505" s="23">
        <f t="shared" si="156"/>
        <v>-33282.479999999981</v>
      </c>
      <c r="W505" s="58">
        <f t="shared" si="157"/>
        <v>-20.540451336612847</v>
      </c>
    </row>
    <row r="506" spans="1:23" s="20" customFormat="1" ht="25.5" x14ac:dyDescent="0.2">
      <c r="A506" s="28" t="s">
        <v>131</v>
      </c>
      <c r="B506" s="65" t="s">
        <v>132</v>
      </c>
      <c r="C506" s="23">
        <v>26359.23</v>
      </c>
      <c r="D506" s="23">
        <v>36534</v>
      </c>
      <c r="E506" s="23">
        <v>31333.31</v>
      </c>
      <c r="F506" s="23">
        <f t="shared" si="144"/>
        <v>5200.6899999999987</v>
      </c>
      <c r="G506" s="14">
        <f t="shared" si="145"/>
        <v>85.764794438057706</v>
      </c>
      <c r="H506" s="23">
        <f t="shared" si="146"/>
        <v>4974.0800000000017</v>
      </c>
      <c r="I506" s="15">
        <f t="shared" si="147"/>
        <v>18.870353951917423</v>
      </c>
      <c r="J506" s="23">
        <v>0</v>
      </c>
      <c r="K506" s="23">
        <v>0</v>
      </c>
      <c r="L506" s="23">
        <v>0</v>
      </c>
      <c r="M506" s="23">
        <f t="shared" si="140"/>
        <v>0</v>
      </c>
      <c r="N506" s="14">
        <f t="shared" si="141"/>
        <v>0</v>
      </c>
      <c r="O506" s="23">
        <f t="shared" si="159"/>
        <v>0</v>
      </c>
      <c r="P506" s="15">
        <f t="shared" si="160"/>
        <v>0</v>
      </c>
      <c r="Q506" s="59">
        <f t="shared" si="151"/>
        <v>26359.23</v>
      </c>
      <c r="R506" s="24">
        <f t="shared" si="152"/>
        <v>36534</v>
      </c>
      <c r="S506" s="24">
        <f t="shared" si="153"/>
        <v>31333.31</v>
      </c>
      <c r="T506" s="24">
        <f t="shared" si="154"/>
        <v>-5200.6899999999987</v>
      </c>
      <c r="U506" s="57">
        <f t="shared" si="155"/>
        <v>85.764794438057706</v>
      </c>
      <c r="V506" s="23">
        <f t="shared" si="156"/>
        <v>4974.0800000000017</v>
      </c>
      <c r="W506" s="58">
        <f t="shared" si="157"/>
        <v>18.870353951917423</v>
      </c>
    </row>
    <row r="507" spans="1:23" s="20" customFormat="1" x14ac:dyDescent="0.2">
      <c r="A507" s="28" t="s">
        <v>133</v>
      </c>
      <c r="B507" s="65" t="s">
        <v>134</v>
      </c>
      <c r="C507" s="23">
        <v>65504.44</v>
      </c>
      <c r="D507" s="23">
        <v>192426</v>
      </c>
      <c r="E507" s="23">
        <v>115551.46</v>
      </c>
      <c r="F507" s="23">
        <f t="shared" si="144"/>
        <v>76874.539999999994</v>
      </c>
      <c r="G507" s="14">
        <f t="shared" si="145"/>
        <v>60.049816552856683</v>
      </c>
      <c r="H507" s="23">
        <f t="shared" si="146"/>
        <v>50047.020000000004</v>
      </c>
      <c r="I507" s="15">
        <f t="shared" si="147"/>
        <v>76.402485083453882</v>
      </c>
      <c r="J507" s="23">
        <v>0</v>
      </c>
      <c r="K507" s="23">
        <v>0</v>
      </c>
      <c r="L507" s="23">
        <v>0</v>
      </c>
      <c r="M507" s="23">
        <f t="shared" si="140"/>
        <v>0</v>
      </c>
      <c r="N507" s="14">
        <f t="shared" si="141"/>
        <v>0</v>
      </c>
      <c r="O507" s="23">
        <f t="shared" si="159"/>
        <v>0</v>
      </c>
      <c r="P507" s="15">
        <f t="shared" si="160"/>
        <v>0</v>
      </c>
      <c r="Q507" s="59">
        <f t="shared" si="151"/>
        <v>65504.44</v>
      </c>
      <c r="R507" s="24">
        <f t="shared" si="152"/>
        <v>192426</v>
      </c>
      <c r="S507" s="24">
        <f t="shared" si="153"/>
        <v>115551.46</v>
      </c>
      <c r="T507" s="24">
        <f t="shared" si="154"/>
        <v>-76874.539999999994</v>
      </c>
      <c r="U507" s="57">
        <f t="shared" si="155"/>
        <v>60.049816552856683</v>
      </c>
      <c r="V507" s="23">
        <f t="shared" si="156"/>
        <v>50047.020000000004</v>
      </c>
      <c r="W507" s="58">
        <f t="shared" si="157"/>
        <v>76.402485083453882</v>
      </c>
    </row>
    <row r="508" spans="1:23" s="20" customFormat="1" x14ac:dyDescent="0.2">
      <c r="A508" s="28" t="s">
        <v>141</v>
      </c>
      <c r="B508" s="65" t="s">
        <v>142</v>
      </c>
      <c r="C508" s="23">
        <v>4100</v>
      </c>
      <c r="D508" s="23">
        <v>5714</v>
      </c>
      <c r="E508" s="23">
        <v>3985.95</v>
      </c>
      <c r="F508" s="23">
        <f t="shared" si="144"/>
        <v>1728.0500000000002</v>
      </c>
      <c r="G508" s="14">
        <f t="shared" si="145"/>
        <v>69.757612880644032</v>
      </c>
      <c r="H508" s="23">
        <f t="shared" si="146"/>
        <v>-114.05000000000018</v>
      </c>
      <c r="I508" s="15">
        <f t="shared" si="147"/>
        <v>-2.7817073170731845</v>
      </c>
      <c r="J508" s="23">
        <v>0</v>
      </c>
      <c r="K508" s="23">
        <v>0</v>
      </c>
      <c r="L508" s="23">
        <v>0</v>
      </c>
      <c r="M508" s="23">
        <f t="shared" si="140"/>
        <v>0</v>
      </c>
      <c r="N508" s="14">
        <f t="shared" si="141"/>
        <v>0</v>
      </c>
      <c r="O508" s="23">
        <f t="shared" si="159"/>
        <v>0</v>
      </c>
      <c r="P508" s="15">
        <f t="shared" si="160"/>
        <v>0</v>
      </c>
      <c r="Q508" s="59">
        <f t="shared" si="151"/>
        <v>4100</v>
      </c>
      <c r="R508" s="24">
        <f t="shared" si="152"/>
        <v>5714</v>
      </c>
      <c r="S508" s="24">
        <f t="shared" si="153"/>
        <v>3985.95</v>
      </c>
      <c r="T508" s="24">
        <f t="shared" si="154"/>
        <v>-1728.0500000000002</v>
      </c>
      <c r="U508" s="57">
        <f t="shared" si="155"/>
        <v>69.757612880644032</v>
      </c>
      <c r="V508" s="23">
        <f t="shared" si="156"/>
        <v>-114.05000000000018</v>
      </c>
      <c r="W508" s="58">
        <f t="shared" si="157"/>
        <v>-2.7817073170731845</v>
      </c>
    </row>
    <row r="509" spans="1:23" s="20" customFormat="1" x14ac:dyDescent="0.2">
      <c r="A509" s="28" t="s">
        <v>186</v>
      </c>
      <c r="B509" s="65" t="s">
        <v>256</v>
      </c>
      <c r="C509" s="23">
        <v>0</v>
      </c>
      <c r="D509" s="23">
        <v>0</v>
      </c>
      <c r="E509" s="23">
        <v>0</v>
      </c>
      <c r="F509" s="23">
        <f t="shared" si="144"/>
        <v>0</v>
      </c>
      <c r="G509" s="14">
        <f t="shared" si="145"/>
        <v>0</v>
      </c>
      <c r="H509" s="23">
        <f t="shared" si="146"/>
        <v>0</v>
      </c>
      <c r="I509" s="15">
        <f t="shared" si="147"/>
        <v>0</v>
      </c>
      <c r="J509" s="23">
        <v>787650.9</v>
      </c>
      <c r="K509" s="23">
        <v>181173.06</v>
      </c>
      <c r="L509" s="23">
        <v>103198.54</v>
      </c>
      <c r="M509" s="23">
        <f t="shared" si="140"/>
        <v>77974.52</v>
      </c>
      <c r="N509" s="14">
        <f t="shared" si="141"/>
        <v>56.961305394963247</v>
      </c>
      <c r="O509" s="23">
        <f t="shared" si="159"/>
        <v>-684452.36</v>
      </c>
      <c r="P509" s="15">
        <f t="shared" si="160"/>
        <v>-86.897934097453586</v>
      </c>
      <c r="Q509" s="59">
        <f t="shared" si="151"/>
        <v>787650.9</v>
      </c>
      <c r="R509" s="24">
        <f t="shared" si="152"/>
        <v>181173.06</v>
      </c>
      <c r="S509" s="24">
        <f t="shared" si="153"/>
        <v>103198.54</v>
      </c>
      <c r="T509" s="24">
        <f t="shared" si="154"/>
        <v>-77974.52</v>
      </c>
      <c r="U509" s="57">
        <f t="shared" si="155"/>
        <v>56.961305394963247</v>
      </c>
      <c r="V509" s="23">
        <f t="shared" si="156"/>
        <v>-684452.36</v>
      </c>
      <c r="W509" s="58">
        <f t="shared" si="157"/>
        <v>-86.897934097453586</v>
      </c>
    </row>
    <row r="510" spans="1:23" s="20" customFormat="1" x14ac:dyDescent="0.2">
      <c r="A510" s="28" t="s">
        <v>257</v>
      </c>
      <c r="B510" s="65" t="s">
        <v>258</v>
      </c>
      <c r="C510" s="23">
        <v>0</v>
      </c>
      <c r="D510" s="23">
        <v>0</v>
      </c>
      <c r="E510" s="23">
        <v>0</v>
      </c>
      <c r="F510" s="23">
        <f t="shared" si="144"/>
        <v>0</v>
      </c>
      <c r="G510" s="14">
        <f t="shared" si="145"/>
        <v>0</v>
      </c>
      <c r="H510" s="23">
        <f t="shared" si="146"/>
        <v>0</v>
      </c>
      <c r="I510" s="15">
        <f t="shared" si="147"/>
        <v>0</v>
      </c>
      <c r="J510" s="23">
        <v>787650.9</v>
      </c>
      <c r="K510" s="23">
        <v>181173.06</v>
      </c>
      <c r="L510" s="23">
        <v>103198.54</v>
      </c>
      <c r="M510" s="23">
        <f t="shared" si="140"/>
        <v>77974.52</v>
      </c>
      <c r="N510" s="14">
        <f t="shared" si="141"/>
        <v>56.961305394963247</v>
      </c>
      <c r="O510" s="23">
        <f t="shared" si="159"/>
        <v>-684452.36</v>
      </c>
      <c r="P510" s="15">
        <f t="shared" si="160"/>
        <v>-86.897934097453586</v>
      </c>
      <c r="Q510" s="59">
        <f t="shared" si="151"/>
        <v>787650.9</v>
      </c>
      <c r="R510" s="24">
        <f t="shared" si="152"/>
        <v>181173.06</v>
      </c>
      <c r="S510" s="24">
        <f t="shared" si="153"/>
        <v>103198.54</v>
      </c>
      <c r="T510" s="24">
        <f t="shared" si="154"/>
        <v>-77974.52</v>
      </c>
      <c r="U510" s="57">
        <f t="shared" si="155"/>
        <v>56.961305394963247</v>
      </c>
      <c r="V510" s="23">
        <f t="shared" si="156"/>
        <v>-684452.36</v>
      </c>
      <c r="W510" s="58">
        <f t="shared" si="157"/>
        <v>-86.897934097453586</v>
      </c>
    </row>
    <row r="511" spans="1:23" s="20" customFormat="1" ht="25.5" x14ac:dyDescent="0.2">
      <c r="A511" s="28" t="s">
        <v>259</v>
      </c>
      <c r="B511" s="65" t="s">
        <v>260</v>
      </c>
      <c r="C511" s="23">
        <v>0</v>
      </c>
      <c r="D511" s="23">
        <v>0</v>
      </c>
      <c r="E511" s="23">
        <v>0</v>
      </c>
      <c r="F511" s="23">
        <f t="shared" si="144"/>
        <v>0</v>
      </c>
      <c r="G511" s="14">
        <f t="shared" si="145"/>
        <v>0</v>
      </c>
      <c r="H511" s="23">
        <f t="shared" si="146"/>
        <v>0</v>
      </c>
      <c r="I511" s="15">
        <f t="shared" si="147"/>
        <v>0</v>
      </c>
      <c r="J511" s="23">
        <v>191560</v>
      </c>
      <c r="K511" s="23">
        <v>181173.06</v>
      </c>
      <c r="L511" s="23">
        <v>103198.54</v>
      </c>
      <c r="M511" s="23">
        <f t="shared" si="140"/>
        <v>77974.52</v>
      </c>
      <c r="N511" s="14">
        <f t="shared" si="141"/>
        <v>56.961305394963247</v>
      </c>
      <c r="O511" s="23">
        <f t="shared" si="159"/>
        <v>-88361.46</v>
      </c>
      <c r="P511" s="15">
        <f t="shared" si="160"/>
        <v>-46.127302150762162</v>
      </c>
      <c r="Q511" s="59">
        <f t="shared" si="151"/>
        <v>191560</v>
      </c>
      <c r="R511" s="24">
        <f t="shared" si="152"/>
        <v>181173.06</v>
      </c>
      <c r="S511" s="24">
        <f t="shared" si="153"/>
        <v>103198.54</v>
      </c>
      <c r="T511" s="24">
        <f t="shared" si="154"/>
        <v>-77974.52</v>
      </c>
      <c r="U511" s="57">
        <f t="shared" si="155"/>
        <v>56.961305394963247</v>
      </c>
      <c r="V511" s="23">
        <f t="shared" si="156"/>
        <v>-88361.46</v>
      </c>
      <c r="W511" s="58">
        <f t="shared" si="157"/>
        <v>-46.127302150762162</v>
      </c>
    </row>
    <row r="512" spans="1:23" s="20" customFormat="1" x14ac:dyDescent="0.2">
      <c r="A512" s="28" t="s">
        <v>261</v>
      </c>
      <c r="B512" s="65" t="s">
        <v>262</v>
      </c>
      <c r="C512" s="23">
        <v>0</v>
      </c>
      <c r="D512" s="23">
        <v>0</v>
      </c>
      <c r="E512" s="23">
        <v>0</v>
      </c>
      <c r="F512" s="23">
        <f t="shared" si="144"/>
        <v>0</v>
      </c>
      <c r="G512" s="14">
        <f t="shared" si="145"/>
        <v>0</v>
      </c>
      <c r="H512" s="23">
        <f t="shared" si="146"/>
        <v>0</v>
      </c>
      <c r="I512" s="15">
        <f t="shared" si="147"/>
        <v>0</v>
      </c>
      <c r="J512" s="23">
        <v>596090.9</v>
      </c>
      <c r="K512" s="23">
        <v>0</v>
      </c>
      <c r="L512" s="23">
        <v>0</v>
      </c>
      <c r="M512" s="23">
        <f t="shared" si="140"/>
        <v>0</v>
      </c>
      <c r="N512" s="14">
        <f t="shared" si="141"/>
        <v>0</v>
      </c>
      <c r="O512" s="23">
        <f t="shared" si="159"/>
        <v>-596090.9</v>
      </c>
      <c r="P512" s="15">
        <f t="shared" si="160"/>
        <v>-100</v>
      </c>
      <c r="Q512" s="59">
        <f t="shared" si="151"/>
        <v>596090.9</v>
      </c>
      <c r="R512" s="24">
        <f t="shared" si="152"/>
        <v>0</v>
      </c>
      <c r="S512" s="24">
        <f t="shared" si="153"/>
        <v>0</v>
      </c>
      <c r="T512" s="24">
        <f t="shared" si="154"/>
        <v>0</v>
      </c>
      <c r="U512" s="57">
        <f t="shared" si="155"/>
        <v>0</v>
      </c>
      <c r="V512" s="23">
        <f t="shared" si="156"/>
        <v>-596090.9</v>
      </c>
      <c r="W512" s="58">
        <f t="shared" si="157"/>
        <v>-100</v>
      </c>
    </row>
    <row r="513" spans="1:23" s="20" customFormat="1" x14ac:dyDescent="0.2">
      <c r="A513" s="28" t="s">
        <v>263</v>
      </c>
      <c r="B513" s="65" t="s">
        <v>264</v>
      </c>
      <c r="C513" s="23">
        <v>0</v>
      </c>
      <c r="D513" s="23">
        <v>0</v>
      </c>
      <c r="E513" s="23">
        <v>0</v>
      </c>
      <c r="F513" s="23">
        <f t="shared" si="144"/>
        <v>0</v>
      </c>
      <c r="G513" s="14">
        <f t="shared" si="145"/>
        <v>0</v>
      </c>
      <c r="H513" s="23">
        <f t="shared" si="146"/>
        <v>0</v>
      </c>
      <c r="I513" s="15">
        <f t="shared" si="147"/>
        <v>0</v>
      </c>
      <c r="J513" s="23">
        <v>596090.9</v>
      </c>
      <c r="K513" s="23">
        <v>0</v>
      </c>
      <c r="L513" s="23">
        <v>0</v>
      </c>
      <c r="M513" s="23">
        <f t="shared" si="140"/>
        <v>0</v>
      </c>
      <c r="N513" s="14">
        <f t="shared" si="141"/>
        <v>0</v>
      </c>
      <c r="O513" s="23">
        <f t="shared" si="159"/>
        <v>-596090.9</v>
      </c>
      <c r="P513" s="15">
        <f t="shared" si="160"/>
        <v>-100</v>
      </c>
      <c r="Q513" s="59">
        <f t="shared" si="151"/>
        <v>596090.9</v>
      </c>
      <c r="R513" s="24">
        <f t="shared" si="152"/>
        <v>0</v>
      </c>
      <c r="S513" s="24">
        <f t="shared" si="153"/>
        <v>0</v>
      </c>
      <c r="T513" s="24">
        <f t="shared" si="154"/>
        <v>0</v>
      </c>
      <c r="U513" s="57">
        <f t="shared" si="155"/>
        <v>0</v>
      </c>
      <c r="V513" s="23">
        <f t="shared" si="156"/>
        <v>-596090.9</v>
      </c>
      <c r="W513" s="58">
        <f t="shared" si="157"/>
        <v>-100</v>
      </c>
    </row>
    <row r="514" spans="1:23" s="20" customFormat="1" ht="25.5" x14ac:dyDescent="0.2">
      <c r="A514" s="34" t="s">
        <v>202</v>
      </c>
      <c r="B514" s="71" t="s">
        <v>203</v>
      </c>
      <c r="C514" s="35">
        <v>364160.81999999995</v>
      </c>
      <c r="D514" s="35">
        <v>412760</v>
      </c>
      <c r="E514" s="35">
        <v>374911.58999999997</v>
      </c>
      <c r="F514" s="35">
        <f t="shared" si="144"/>
        <v>37848.410000000033</v>
      </c>
      <c r="G514" s="42">
        <f t="shared" si="145"/>
        <v>90.830407500726807</v>
      </c>
      <c r="H514" s="35">
        <f t="shared" si="146"/>
        <v>10750.770000000019</v>
      </c>
      <c r="I514" s="15">
        <f t="shared" si="147"/>
        <v>2.9522039191366218</v>
      </c>
      <c r="J514" s="35">
        <v>0</v>
      </c>
      <c r="K514" s="35">
        <v>0</v>
      </c>
      <c r="L514" s="35">
        <v>0</v>
      </c>
      <c r="M514" s="35">
        <f t="shared" si="140"/>
        <v>0</v>
      </c>
      <c r="N514" s="42">
        <f t="shared" si="141"/>
        <v>0</v>
      </c>
      <c r="O514" s="35">
        <f t="shared" si="159"/>
        <v>0</v>
      </c>
      <c r="P514" s="15">
        <f t="shared" si="160"/>
        <v>0</v>
      </c>
      <c r="Q514" s="59">
        <f t="shared" si="151"/>
        <v>364160.81999999995</v>
      </c>
      <c r="R514" s="24">
        <f t="shared" si="152"/>
        <v>412760</v>
      </c>
      <c r="S514" s="24">
        <f t="shared" si="153"/>
        <v>374911.58999999997</v>
      </c>
      <c r="T514" s="24">
        <f t="shared" si="154"/>
        <v>-37848.410000000033</v>
      </c>
      <c r="U514" s="57">
        <f t="shared" si="155"/>
        <v>90.830407500726807</v>
      </c>
      <c r="V514" s="23">
        <f t="shared" si="156"/>
        <v>10750.770000000019</v>
      </c>
      <c r="W514" s="58">
        <f t="shared" si="157"/>
        <v>2.9522039191366218</v>
      </c>
    </row>
    <row r="515" spans="1:23" s="1" customFormat="1" x14ac:dyDescent="0.2">
      <c r="A515" s="28" t="s">
        <v>109</v>
      </c>
      <c r="B515" s="65" t="s">
        <v>110</v>
      </c>
      <c r="C515" s="23">
        <v>364160.81999999995</v>
      </c>
      <c r="D515" s="23">
        <v>412760</v>
      </c>
      <c r="E515" s="23">
        <v>374911.58999999997</v>
      </c>
      <c r="F515" s="23">
        <f t="shared" si="144"/>
        <v>37848.410000000033</v>
      </c>
      <c r="G515" s="14">
        <f t="shared" si="145"/>
        <v>90.830407500726807</v>
      </c>
      <c r="H515" s="23">
        <f t="shared" si="146"/>
        <v>10750.770000000019</v>
      </c>
      <c r="I515" s="15">
        <f t="shared" si="147"/>
        <v>2.9522039191366218</v>
      </c>
      <c r="J515" s="23">
        <v>0</v>
      </c>
      <c r="K515" s="23">
        <v>0</v>
      </c>
      <c r="L515" s="23">
        <v>0</v>
      </c>
      <c r="M515" s="23">
        <f t="shared" si="140"/>
        <v>0</v>
      </c>
      <c r="N515" s="14">
        <f t="shared" si="141"/>
        <v>0</v>
      </c>
      <c r="O515" s="23">
        <f t="shared" si="159"/>
        <v>0</v>
      </c>
      <c r="P515" s="15">
        <f t="shared" si="160"/>
        <v>0</v>
      </c>
      <c r="Q515" s="59">
        <f t="shared" si="151"/>
        <v>364160.81999999995</v>
      </c>
      <c r="R515" s="59">
        <f t="shared" si="152"/>
        <v>412760</v>
      </c>
      <c r="S515" s="59">
        <f t="shared" si="153"/>
        <v>374911.58999999997</v>
      </c>
      <c r="T515" s="59">
        <f t="shared" si="154"/>
        <v>-37848.410000000033</v>
      </c>
      <c r="U515" s="60">
        <f t="shared" si="155"/>
        <v>90.830407500726807</v>
      </c>
      <c r="V515" s="17">
        <f t="shared" si="156"/>
        <v>10750.770000000019</v>
      </c>
      <c r="W515" s="61">
        <f t="shared" si="157"/>
        <v>2.9522039191366218</v>
      </c>
    </row>
    <row r="516" spans="1:23" s="1" customFormat="1" ht="25.5" x14ac:dyDescent="0.2">
      <c r="A516" s="28" t="s">
        <v>111</v>
      </c>
      <c r="B516" s="65" t="s">
        <v>112</v>
      </c>
      <c r="C516" s="23">
        <v>364160.81999999995</v>
      </c>
      <c r="D516" s="23">
        <v>412760</v>
      </c>
      <c r="E516" s="23">
        <v>374911.58999999997</v>
      </c>
      <c r="F516" s="23">
        <f t="shared" si="144"/>
        <v>37848.410000000033</v>
      </c>
      <c r="G516" s="14">
        <f t="shared" si="145"/>
        <v>90.830407500726807</v>
      </c>
      <c r="H516" s="23">
        <f t="shared" si="146"/>
        <v>10750.770000000019</v>
      </c>
      <c r="I516" s="15">
        <f t="shared" si="147"/>
        <v>2.9522039191366218</v>
      </c>
      <c r="J516" s="23">
        <v>0</v>
      </c>
      <c r="K516" s="23">
        <v>0</v>
      </c>
      <c r="L516" s="23">
        <v>0</v>
      </c>
      <c r="M516" s="23">
        <f t="shared" si="140"/>
        <v>0</v>
      </c>
      <c r="N516" s="14">
        <f t="shared" si="141"/>
        <v>0</v>
      </c>
      <c r="O516" s="23">
        <f t="shared" si="159"/>
        <v>0</v>
      </c>
      <c r="P516" s="15">
        <f t="shared" si="160"/>
        <v>0</v>
      </c>
      <c r="Q516" s="59">
        <f t="shared" si="151"/>
        <v>364160.81999999995</v>
      </c>
      <c r="R516" s="59">
        <f t="shared" si="152"/>
        <v>412760</v>
      </c>
      <c r="S516" s="59">
        <f t="shared" si="153"/>
        <v>374911.58999999997</v>
      </c>
      <c r="T516" s="59">
        <f t="shared" si="154"/>
        <v>-37848.410000000033</v>
      </c>
      <c r="U516" s="60">
        <f t="shared" si="155"/>
        <v>90.830407500726807</v>
      </c>
      <c r="V516" s="17">
        <f t="shared" si="156"/>
        <v>10750.770000000019</v>
      </c>
      <c r="W516" s="61">
        <f t="shared" si="157"/>
        <v>2.9522039191366218</v>
      </c>
    </row>
    <row r="517" spans="1:23" s="1" customFormat="1" x14ac:dyDescent="0.2">
      <c r="A517" s="28" t="s">
        <v>113</v>
      </c>
      <c r="B517" s="65" t="s">
        <v>114</v>
      </c>
      <c r="C517" s="23">
        <v>296896.90999999997</v>
      </c>
      <c r="D517" s="23">
        <v>338328</v>
      </c>
      <c r="E517" s="23">
        <v>303578.12</v>
      </c>
      <c r="F517" s="23">
        <f t="shared" si="144"/>
        <v>34749.880000000005</v>
      </c>
      <c r="G517" s="14">
        <f t="shared" si="145"/>
        <v>89.728937599016334</v>
      </c>
      <c r="H517" s="23">
        <f t="shared" si="146"/>
        <v>6681.210000000021</v>
      </c>
      <c r="I517" s="15">
        <f t="shared" si="147"/>
        <v>2.250346761776683</v>
      </c>
      <c r="J517" s="23">
        <v>0</v>
      </c>
      <c r="K517" s="23">
        <v>0</v>
      </c>
      <c r="L517" s="23">
        <v>0</v>
      </c>
      <c r="M517" s="23">
        <f t="shared" si="140"/>
        <v>0</v>
      </c>
      <c r="N517" s="14">
        <f t="shared" si="141"/>
        <v>0</v>
      </c>
      <c r="O517" s="23">
        <f t="shared" si="159"/>
        <v>0</v>
      </c>
      <c r="P517" s="15">
        <f t="shared" si="160"/>
        <v>0</v>
      </c>
      <c r="Q517" s="59">
        <f t="shared" si="151"/>
        <v>296896.90999999997</v>
      </c>
      <c r="R517" s="59">
        <f t="shared" si="152"/>
        <v>338328</v>
      </c>
      <c r="S517" s="59">
        <f t="shared" si="153"/>
        <v>303578.12</v>
      </c>
      <c r="T517" s="59">
        <f t="shared" si="154"/>
        <v>-34749.880000000005</v>
      </c>
      <c r="U517" s="60">
        <f t="shared" si="155"/>
        <v>89.728937599016334</v>
      </c>
      <c r="V517" s="17">
        <f t="shared" si="156"/>
        <v>6681.210000000021</v>
      </c>
      <c r="W517" s="61">
        <f t="shared" si="157"/>
        <v>2.250346761776683</v>
      </c>
    </row>
    <row r="518" spans="1:23" s="1" customFormat="1" x14ac:dyDescent="0.2">
      <c r="A518" s="28" t="s">
        <v>115</v>
      </c>
      <c r="B518" s="65" t="s">
        <v>116</v>
      </c>
      <c r="C518" s="23">
        <v>296896.90999999997</v>
      </c>
      <c r="D518" s="23">
        <v>338328</v>
      </c>
      <c r="E518" s="23">
        <v>303578.12</v>
      </c>
      <c r="F518" s="23">
        <f t="shared" si="144"/>
        <v>34749.880000000005</v>
      </c>
      <c r="G518" s="14">
        <f t="shared" si="145"/>
        <v>89.728937599016334</v>
      </c>
      <c r="H518" s="23">
        <f t="shared" si="146"/>
        <v>6681.210000000021</v>
      </c>
      <c r="I518" s="15">
        <f t="shared" si="147"/>
        <v>2.250346761776683</v>
      </c>
      <c r="J518" s="23">
        <v>0</v>
      </c>
      <c r="K518" s="23">
        <v>0</v>
      </c>
      <c r="L518" s="23">
        <v>0</v>
      </c>
      <c r="M518" s="23">
        <f t="shared" si="140"/>
        <v>0</v>
      </c>
      <c r="N518" s="14">
        <f t="shared" si="141"/>
        <v>0</v>
      </c>
      <c r="O518" s="23">
        <f t="shared" si="159"/>
        <v>0</v>
      </c>
      <c r="P518" s="15">
        <f t="shared" si="160"/>
        <v>0</v>
      </c>
      <c r="Q518" s="59">
        <f t="shared" si="151"/>
        <v>296896.90999999997</v>
      </c>
      <c r="R518" s="59">
        <f t="shared" si="152"/>
        <v>338328</v>
      </c>
      <c r="S518" s="59">
        <f t="shared" si="153"/>
        <v>303578.12</v>
      </c>
      <c r="T518" s="59">
        <f t="shared" si="154"/>
        <v>-34749.880000000005</v>
      </c>
      <c r="U518" s="60">
        <f t="shared" si="155"/>
        <v>89.728937599016334</v>
      </c>
      <c r="V518" s="17">
        <f t="shared" si="156"/>
        <v>6681.210000000021</v>
      </c>
      <c r="W518" s="61">
        <f t="shared" si="157"/>
        <v>2.250346761776683</v>
      </c>
    </row>
    <row r="519" spans="1:23" s="1" customFormat="1" x14ac:dyDescent="0.2">
      <c r="A519" s="28" t="s">
        <v>117</v>
      </c>
      <c r="B519" s="65" t="s">
        <v>118</v>
      </c>
      <c r="C519" s="23">
        <v>67263.91</v>
      </c>
      <c r="D519" s="23">
        <v>74432</v>
      </c>
      <c r="E519" s="23">
        <v>71333.47</v>
      </c>
      <c r="F519" s="23">
        <f t="shared" si="144"/>
        <v>3098.5299999999988</v>
      </c>
      <c r="G519" s="14">
        <f t="shared" si="145"/>
        <v>95.837099634565774</v>
      </c>
      <c r="H519" s="23">
        <f t="shared" ref="H519:H606" si="161">E519-C519</f>
        <v>4069.5599999999977</v>
      </c>
      <c r="I519" s="15">
        <f t="shared" ref="I519:I606" si="162">IF(C519=0,0,E519/C519*100-100)</f>
        <v>6.050138922938018</v>
      </c>
      <c r="J519" s="23">
        <v>0</v>
      </c>
      <c r="K519" s="23">
        <v>0</v>
      </c>
      <c r="L519" s="23">
        <v>0</v>
      </c>
      <c r="M519" s="23">
        <f t="shared" si="140"/>
        <v>0</v>
      </c>
      <c r="N519" s="14">
        <f t="shared" si="141"/>
        <v>0</v>
      </c>
      <c r="O519" s="23">
        <f t="shared" si="159"/>
        <v>0</v>
      </c>
      <c r="P519" s="15">
        <f t="shared" si="160"/>
        <v>0</v>
      </c>
      <c r="Q519" s="59">
        <f t="shared" si="151"/>
        <v>67263.91</v>
      </c>
      <c r="R519" s="59">
        <f t="shared" si="152"/>
        <v>74432</v>
      </c>
      <c r="S519" s="59">
        <f t="shared" si="153"/>
        <v>71333.47</v>
      </c>
      <c r="T519" s="59">
        <f t="shared" si="154"/>
        <v>-3098.5299999999988</v>
      </c>
      <c r="U519" s="60">
        <f t="shared" si="155"/>
        <v>95.837099634565774</v>
      </c>
      <c r="V519" s="17">
        <f t="shared" si="156"/>
        <v>4069.5599999999977</v>
      </c>
      <c r="W519" s="61">
        <f t="shared" si="157"/>
        <v>6.050138922938018</v>
      </c>
    </row>
    <row r="520" spans="1:23" s="1" customFormat="1" ht="25.5" x14ac:dyDescent="0.2">
      <c r="A520" s="34" t="s">
        <v>204</v>
      </c>
      <c r="B520" s="71" t="s">
        <v>205</v>
      </c>
      <c r="C520" s="35">
        <f>473174+34540</f>
        <v>507714</v>
      </c>
      <c r="D520" s="35">
        <v>331539</v>
      </c>
      <c r="E520" s="35">
        <v>307674.36</v>
      </c>
      <c r="F520" s="35">
        <f t="shared" si="144"/>
        <v>23864.640000000014</v>
      </c>
      <c r="G520" s="42">
        <f t="shared" si="145"/>
        <v>92.801860414611852</v>
      </c>
      <c r="H520" s="35">
        <f t="shared" si="161"/>
        <v>-200039.64</v>
      </c>
      <c r="I520" s="15">
        <f t="shared" si="162"/>
        <v>-39.400063815455155</v>
      </c>
      <c r="J520" s="35">
        <v>696000</v>
      </c>
      <c r="K520" s="35">
        <v>0</v>
      </c>
      <c r="L520" s="35">
        <v>0</v>
      </c>
      <c r="M520" s="35">
        <f t="shared" si="140"/>
        <v>0</v>
      </c>
      <c r="N520" s="42">
        <f t="shared" si="141"/>
        <v>0</v>
      </c>
      <c r="O520" s="35">
        <f t="shared" si="159"/>
        <v>-696000</v>
      </c>
      <c r="P520" s="15">
        <f t="shared" si="160"/>
        <v>-100</v>
      </c>
      <c r="Q520" s="59">
        <f t="shared" si="151"/>
        <v>1203714</v>
      </c>
      <c r="R520" s="59">
        <f t="shared" si="152"/>
        <v>331539</v>
      </c>
      <c r="S520" s="59">
        <f t="shared" si="153"/>
        <v>307674.36</v>
      </c>
      <c r="T520" s="59">
        <f t="shared" si="154"/>
        <v>-23864.640000000014</v>
      </c>
      <c r="U520" s="60">
        <f t="shared" si="155"/>
        <v>92.801860414611852</v>
      </c>
      <c r="V520" s="17">
        <f t="shared" si="156"/>
        <v>-896039.64</v>
      </c>
      <c r="W520" s="61">
        <f t="shared" si="157"/>
        <v>-74.439579501443035</v>
      </c>
    </row>
    <row r="521" spans="1:23" s="1" customFormat="1" x14ac:dyDescent="0.2">
      <c r="A521" s="28" t="s">
        <v>109</v>
      </c>
      <c r="B521" s="65" t="s">
        <v>110</v>
      </c>
      <c r="C521" s="23">
        <f>473174+34540</f>
        <v>507714</v>
      </c>
      <c r="D521" s="23">
        <v>331539</v>
      </c>
      <c r="E521" s="23">
        <v>307674.36</v>
      </c>
      <c r="F521" s="23">
        <f t="shared" si="144"/>
        <v>23864.640000000014</v>
      </c>
      <c r="G521" s="14">
        <f t="shared" si="145"/>
        <v>92.801860414611852</v>
      </c>
      <c r="H521" s="23">
        <f t="shared" si="161"/>
        <v>-200039.64</v>
      </c>
      <c r="I521" s="15">
        <f t="shared" si="162"/>
        <v>-39.400063815455155</v>
      </c>
      <c r="J521" s="29">
        <v>0</v>
      </c>
      <c r="K521" s="29">
        <v>0</v>
      </c>
      <c r="L521" s="29">
        <v>0</v>
      </c>
      <c r="M521" s="29">
        <f t="shared" si="140"/>
        <v>0</v>
      </c>
      <c r="N521" s="36">
        <f t="shared" si="141"/>
        <v>0</v>
      </c>
      <c r="O521" s="29">
        <f t="shared" si="159"/>
        <v>0</v>
      </c>
      <c r="P521" s="15">
        <f t="shared" si="160"/>
        <v>0</v>
      </c>
      <c r="Q521" s="24">
        <f t="shared" si="151"/>
        <v>507714</v>
      </c>
      <c r="R521" s="59">
        <f t="shared" si="152"/>
        <v>331539</v>
      </c>
      <c r="S521" s="59">
        <f t="shared" si="153"/>
        <v>307674.36</v>
      </c>
      <c r="T521" s="59">
        <f t="shared" si="154"/>
        <v>-23864.640000000014</v>
      </c>
      <c r="U521" s="60">
        <f t="shared" si="155"/>
        <v>92.801860414611852</v>
      </c>
      <c r="V521" s="17">
        <f t="shared" si="156"/>
        <v>-200039.64</v>
      </c>
      <c r="W521" s="61">
        <f t="shared" si="157"/>
        <v>-39.400063815455155</v>
      </c>
    </row>
    <row r="522" spans="1:23" s="1" customFormat="1" x14ac:dyDescent="0.2">
      <c r="A522" s="28" t="s">
        <v>119</v>
      </c>
      <c r="B522" s="65" t="s">
        <v>120</v>
      </c>
      <c r="C522" s="23">
        <f>473173.9+34540</f>
        <v>507713.9</v>
      </c>
      <c r="D522" s="23">
        <v>331539</v>
      </c>
      <c r="E522" s="23">
        <v>307674.36</v>
      </c>
      <c r="F522" s="23">
        <f t="shared" si="144"/>
        <v>23864.640000000014</v>
      </c>
      <c r="G522" s="14">
        <f t="shared" si="145"/>
        <v>92.801860414611852</v>
      </c>
      <c r="H522" s="23">
        <f t="shared" si="161"/>
        <v>-200039.54000000004</v>
      </c>
      <c r="I522" s="15">
        <f t="shared" si="162"/>
        <v>-39.40005187961173</v>
      </c>
      <c r="J522" s="29">
        <v>0</v>
      </c>
      <c r="K522" s="29">
        <v>0</v>
      </c>
      <c r="L522" s="29">
        <v>0</v>
      </c>
      <c r="M522" s="29">
        <f t="shared" si="140"/>
        <v>0</v>
      </c>
      <c r="N522" s="36">
        <f t="shared" si="141"/>
        <v>0</v>
      </c>
      <c r="O522" s="29">
        <f t="shared" si="159"/>
        <v>0</v>
      </c>
      <c r="P522" s="15">
        <f t="shared" si="160"/>
        <v>0</v>
      </c>
      <c r="Q522" s="24">
        <f t="shared" si="151"/>
        <v>507713.9</v>
      </c>
      <c r="R522" s="59">
        <f t="shared" si="152"/>
        <v>331539</v>
      </c>
      <c r="S522" s="59">
        <f t="shared" si="153"/>
        <v>307674.36</v>
      </c>
      <c r="T522" s="59">
        <f t="shared" si="154"/>
        <v>-23864.640000000014</v>
      </c>
      <c r="U522" s="60">
        <f t="shared" si="155"/>
        <v>92.801860414611852</v>
      </c>
      <c r="V522" s="17">
        <f t="shared" si="156"/>
        <v>-200039.54000000004</v>
      </c>
      <c r="W522" s="61">
        <f t="shared" si="157"/>
        <v>-39.40005187961173</v>
      </c>
    </row>
    <row r="523" spans="1:23" s="20" customFormat="1" ht="25.5" x14ac:dyDescent="0.2">
      <c r="A523" s="28" t="s">
        <v>121</v>
      </c>
      <c r="B523" s="65" t="s">
        <v>122</v>
      </c>
      <c r="C523" s="23">
        <v>7480</v>
      </c>
      <c r="D523" s="23">
        <v>0</v>
      </c>
      <c r="E523" s="23">
        <v>0</v>
      </c>
      <c r="F523" s="23">
        <f t="shared" si="144"/>
        <v>0</v>
      </c>
      <c r="G523" s="14">
        <f t="shared" si="145"/>
        <v>0</v>
      </c>
      <c r="H523" s="23">
        <f t="shared" si="161"/>
        <v>-7480</v>
      </c>
      <c r="I523" s="15">
        <f t="shared" si="162"/>
        <v>-100</v>
      </c>
      <c r="J523" s="29">
        <v>0</v>
      </c>
      <c r="K523" s="29">
        <v>0</v>
      </c>
      <c r="L523" s="29">
        <v>0</v>
      </c>
      <c r="M523" s="29">
        <f t="shared" si="140"/>
        <v>0</v>
      </c>
      <c r="N523" s="36">
        <f t="shared" si="141"/>
        <v>0</v>
      </c>
      <c r="O523" s="29">
        <f t="shared" si="159"/>
        <v>0</v>
      </c>
      <c r="P523" s="15">
        <f t="shared" si="160"/>
        <v>0</v>
      </c>
      <c r="Q523" s="24">
        <f t="shared" si="151"/>
        <v>7480</v>
      </c>
      <c r="R523" s="24">
        <f t="shared" si="152"/>
        <v>0</v>
      </c>
      <c r="S523" s="24">
        <f t="shared" si="153"/>
        <v>0</v>
      </c>
      <c r="T523" s="24">
        <f t="shared" si="154"/>
        <v>0</v>
      </c>
      <c r="U523" s="57">
        <f t="shared" si="155"/>
        <v>0</v>
      </c>
      <c r="V523" s="23">
        <f t="shared" si="156"/>
        <v>-7480</v>
      </c>
      <c r="W523" s="58">
        <f t="shared" si="157"/>
        <v>-100</v>
      </c>
    </row>
    <row r="524" spans="1:23" s="20" customFormat="1" x14ac:dyDescent="0.2">
      <c r="A524" s="28" t="s">
        <v>123</v>
      </c>
      <c r="B524" s="65" t="s">
        <v>124</v>
      </c>
      <c r="C524" s="23">
        <v>90000</v>
      </c>
      <c r="D524" s="23">
        <v>0</v>
      </c>
      <c r="E524" s="23">
        <v>0</v>
      </c>
      <c r="F524" s="23">
        <f t="shared" ref="F524:F620" si="163">D524-E524</f>
        <v>0</v>
      </c>
      <c r="G524" s="14">
        <f t="shared" ref="G524:G620" si="164">IF(D524=0,0,E524/D524*100)</f>
        <v>0</v>
      </c>
      <c r="H524" s="23">
        <f t="shared" si="161"/>
        <v>-90000</v>
      </c>
      <c r="I524" s="15">
        <f t="shared" si="162"/>
        <v>-100</v>
      </c>
      <c r="J524" s="29">
        <v>0</v>
      </c>
      <c r="K524" s="29">
        <v>0</v>
      </c>
      <c r="L524" s="29">
        <v>0</v>
      </c>
      <c r="M524" s="29">
        <f t="shared" si="140"/>
        <v>0</v>
      </c>
      <c r="N524" s="36">
        <f t="shared" si="141"/>
        <v>0</v>
      </c>
      <c r="O524" s="29">
        <f t="shared" si="159"/>
        <v>0</v>
      </c>
      <c r="P524" s="15">
        <f t="shared" si="160"/>
        <v>0</v>
      </c>
      <c r="Q524" s="24">
        <f t="shared" si="151"/>
        <v>90000</v>
      </c>
      <c r="R524" s="24">
        <f t="shared" si="152"/>
        <v>0</v>
      </c>
      <c r="S524" s="24">
        <f t="shared" si="153"/>
        <v>0</v>
      </c>
      <c r="T524" s="24">
        <f t="shared" si="154"/>
        <v>0</v>
      </c>
      <c r="U524" s="57">
        <f t="shared" si="155"/>
        <v>0</v>
      </c>
      <c r="V524" s="23">
        <f t="shared" si="156"/>
        <v>-90000</v>
      </c>
      <c r="W524" s="58">
        <f t="shared" si="157"/>
        <v>-100</v>
      </c>
    </row>
    <row r="525" spans="1:23" s="20" customFormat="1" ht="38.25" x14ac:dyDescent="0.2">
      <c r="A525" s="28" t="s">
        <v>137</v>
      </c>
      <c r="B525" s="65" t="s">
        <v>138</v>
      </c>
      <c r="C525" s="23">
        <f>375693.9+34540</f>
        <v>410233.9</v>
      </c>
      <c r="D525" s="23">
        <v>331539</v>
      </c>
      <c r="E525" s="23">
        <v>307674.36</v>
      </c>
      <c r="F525" s="23">
        <f t="shared" si="163"/>
        <v>23864.640000000014</v>
      </c>
      <c r="G525" s="14">
        <f t="shared" si="164"/>
        <v>92.801860414611852</v>
      </c>
      <c r="H525" s="23">
        <f t="shared" si="161"/>
        <v>-102559.54000000004</v>
      </c>
      <c r="I525" s="15">
        <f t="shared" si="162"/>
        <v>-25.000259607994366</v>
      </c>
      <c r="J525" s="29">
        <v>0</v>
      </c>
      <c r="K525" s="29">
        <v>0</v>
      </c>
      <c r="L525" s="29">
        <v>0</v>
      </c>
      <c r="M525" s="29">
        <f t="shared" si="140"/>
        <v>0</v>
      </c>
      <c r="N525" s="36">
        <f t="shared" si="141"/>
        <v>0</v>
      </c>
      <c r="O525" s="29">
        <f t="shared" si="159"/>
        <v>0</v>
      </c>
      <c r="P525" s="15">
        <f t="shared" si="160"/>
        <v>0</v>
      </c>
      <c r="Q525" s="24">
        <f t="shared" ref="Q525:Q588" si="165">J525+C525</f>
        <v>410233.9</v>
      </c>
      <c r="R525" s="24">
        <f t="shared" ref="R525:R588" si="166">K525+D525</f>
        <v>331539</v>
      </c>
      <c r="S525" s="24">
        <f t="shared" ref="S525:S588" si="167">L525+E525</f>
        <v>307674.36</v>
      </c>
      <c r="T525" s="24">
        <f t="shared" ref="T525:T588" si="168">S525-R525</f>
        <v>-23864.640000000014</v>
      </c>
      <c r="U525" s="57">
        <f t="shared" ref="U525:U588" si="169">IF(R525=0,0,S525/R525*100)</f>
        <v>92.801860414611852</v>
      </c>
      <c r="V525" s="23">
        <f t="shared" ref="V525:V588" si="170">S525-Q525</f>
        <v>-102559.54000000004</v>
      </c>
      <c r="W525" s="58">
        <f t="shared" ref="W525:W588" si="171">IF(Q525=0,0,S525/Q525*100-100)</f>
        <v>-25.000259607994366</v>
      </c>
    </row>
    <row r="526" spans="1:23" s="20" customFormat="1" ht="38.25" x14ac:dyDescent="0.2">
      <c r="A526" s="28" t="s">
        <v>139</v>
      </c>
      <c r="B526" s="65" t="s">
        <v>140</v>
      </c>
      <c r="C526" s="23">
        <f>375693.9+34540</f>
        <v>410233.9</v>
      </c>
      <c r="D526" s="23">
        <v>331539</v>
      </c>
      <c r="E526" s="23">
        <v>307674.36</v>
      </c>
      <c r="F526" s="23">
        <f t="shared" si="163"/>
        <v>23864.640000000014</v>
      </c>
      <c r="G526" s="14">
        <f t="shared" si="164"/>
        <v>92.801860414611852</v>
      </c>
      <c r="H526" s="23">
        <f t="shared" si="161"/>
        <v>-102559.54000000004</v>
      </c>
      <c r="I526" s="15">
        <f t="shared" si="162"/>
        <v>-25.000259607994366</v>
      </c>
      <c r="J526" s="29">
        <v>0</v>
      </c>
      <c r="K526" s="29">
        <v>0</v>
      </c>
      <c r="L526" s="29">
        <v>0</v>
      </c>
      <c r="M526" s="29">
        <f t="shared" si="140"/>
        <v>0</v>
      </c>
      <c r="N526" s="36">
        <f t="shared" si="141"/>
        <v>0</v>
      </c>
      <c r="O526" s="29">
        <f t="shared" si="159"/>
        <v>0</v>
      </c>
      <c r="P526" s="15">
        <f t="shared" si="160"/>
        <v>0</v>
      </c>
      <c r="Q526" s="24">
        <f t="shared" si="165"/>
        <v>410233.9</v>
      </c>
      <c r="R526" s="24">
        <f t="shared" si="166"/>
        <v>331539</v>
      </c>
      <c r="S526" s="24">
        <f t="shared" si="167"/>
        <v>307674.36</v>
      </c>
      <c r="T526" s="24">
        <f t="shared" si="168"/>
        <v>-23864.640000000014</v>
      </c>
      <c r="U526" s="57">
        <f t="shared" si="169"/>
        <v>92.801860414611852</v>
      </c>
      <c r="V526" s="23">
        <f t="shared" si="170"/>
        <v>-102559.54000000004</v>
      </c>
      <c r="W526" s="58">
        <f t="shared" si="171"/>
        <v>-25.000259607994366</v>
      </c>
    </row>
    <row r="527" spans="1:23" s="20" customFormat="1" x14ac:dyDescent="0.2">
      <c r="A527" s="28" t="s">
        <v>186</v>
      </c>
      <c r="B527" s="65" t="s">
        <v>256</v>
      </c>
      <c r="C527" s="23">
        <v>0</v>
      </c>
      <c r="D527" s="23">
        <v>0</v>
      </c>
      <c r="E527" s="23">
        <v>0</v>
      </c>
      <c r="F527" s="23">
        <f t="shared" si="163"/>
        <v>0</v>
      </c>
      <c r="G527" s="14">
        <f t="shared" si="164"/>
        <v>0</v>
      </c>
      <c r="H527" s="23">
        <f t="shared" si="161"/>
        <v>0</v>
      </c>
      <c r="I527" s="15">
        <f t="shared" si="162"/>
        <v>0</v>
      </c>
      <c r="J527" s="23">
        <v>696000</v>
      </c>
      <c r="K527" s="23">
        <v>0</v>
      </c>
      <c r="L527" s="23">
        <v>0</v>
      </c>
      <c r="M527" s="23">
        <f t="shared" si="140"/>
        <v>0</v>
      </c>
      <c r="N527" s="14">
        <f t="shared" si="141"/>
        <v>0</v>
      </c>
      <c r="O527" s="23">
        <f t="shared" si="159"/>
        <v>-696000</v>
      </c>
      <c r="P527" s="15">
        <f t="shared" si="160"/>
        <v>-100</v>
      </c>
      <c r="Q527" s="24">
        <f t="shared" si="165"/>
        <v>696000</v>
      </c>
      <c r="R527" s="24">
        <f t="shared" si="166"/>
        <v>0</v>
      </c>
      <c r="S527" s="24">
        <f t="shared" si="167"/>
        <v>0</v>
      </c>
      <c r="T527" s="24">
        <f t="shared" si="168"/>
        <v>0</v>
      </c>
      <c r="U527" s="57">
        <f t="shared" si="169"/>
        <v>0</v>
      </c>
      <c r="V527" s="23">
        <f t="shared" si="170"/>
        <v>-696000</v>
      </c>
      <c r="W527" s="58">
        <f t="shared" si="171"/>
        <v>-100</v>
      </c>
    </row>
    <row r="528" spans="1:23" s="20" customFormat="1" x14ac:dyDescent="0.2">
      <c r="A528" s="28" t="s">
        <v>257</v>
      </c>
      <c r="B528" s="65" t="s">
        <v>258</v>
      </c>
      <c r="C528" s="23">
        <v>0</v>
      </c>
      <c r="D528" s="23">
        <v>0</v>
      </c>
      <c r="E528" s="23">
        <v>0</v>
      </c>
      <c r="F528" s="23">
        <f t="shared" si="163"/>
        <v>0</v>
      </c>
      <c r="G528" s="14">
        <f t="shared" si="164"/>
        <v>0</v>
      </c>
      <c r="H528" s="23">
        <f t="shared" si="161"/>
        <v>0</v>
      </c>
      <c r="I528" s="15">
        <f t="shared" si="162"/>
        <v>0</v>
      </c>
      <c r="J528" s="23">
        <v>696000</v>
      </c>
      <c r="K528" s="23">
        <v>0</v>
      </c>
      <c r="L528" s="23">
        <v>0</v>
      </c>
      <c r="M528" s="23">
        <f t="shared" si="140"/>
        <v>0</v>
      </c>
      <c r="N528" s="14">
        <f t="shared" si="141"/>
        <v>0</v>
      </c>
      <c r="O528" s="23">
        <f t="shared" si="159"/>
        <v>-696000</v>
      </c>
      <c r="P528" s="15">
        <f t="shared" si="160"/>
        <v>-100</v>
      </c>
      <c r="Q528" s="24">
        <f t="shared" si="165"/>
        <v>696000</v>
      </c>
      <c r="R528" s="24">
        <f t="shared" si="166"/>
        <v>0</v>
      </c>
      <c r="S528" s="24">
        <f t="shared" si="167"/>
        <v>0</v>
      </c>
      <c r="T528" s="24">
        <f t="shared" si="168"/>
        <v>0</v>
      </c>
      <c r="U528" s="57">
        <f t="shared" si="169"/>
        <v>0</v>
      </c>
      <c r="V528" s="23">
        <f t="shared" si="170"/>
        <v>-696000</v>
      </c>
      <c r="W528" s="58">
        <f t="shared" si="171"/>
        <v>-100</v>
      </c>
    </row>
    <row r="529" spans="1:23" s="20" customFormat="1" ht="25.5" x14ac:dyDescent="0.2">
      <c r="A529" s="28" t="s">
        <v>259</v>
      </c>
      <c r="B529" s="65" t="s">
        <v>260</v>
      </c>
      <c r="C529" s="23">
        <v>0</v>
      </c>
      <c r="D529" s="23">
        <v>0</v>
      </c>
      <c r="E529" s="23">
        <v>0</v>
      </c>
      <c r="F529" s="23">
        <f t="shared" si="163"/>
        <v>0</v>
      </c>
      <c r="G529" s="14">
        <f t="shared" si="164"/>
        <v>0</v>
      </c>
      <c r="H529" s="23">
        <f t="shared" si="161"/>
        <v>0</v>
      </c>
      <c r="I529" s="15">
        <f t="shared" si="162"/>
        <v>0</v>
      </c>
      <c r="J529" s="23">
        <v>696000</v>
      </c>
      <c r="K529" s="23">
        <v>0</v>
      </c>
      <c r="L529" s="23">
        <v>0</v>
      </c>
      <c r="M529" s="23">
        <f t="shared" si="140"/>
        <v>0</v>
      </c>
      <c r="N529" s="14">
        <f t="shared" si="141"/>
        <v>0</v>
      </c>
      <c r="O529" s="23">
        <f t="shared" si="159"/>
        <v>-696000</v>
      </c>
      <c r="P529" s="15">
        <f t="shared" si="160"/>
        <v>-100</v>
      </c>
      <c r="Q529" s="24">
        <f t="shared" si="165"/>
        <v>696000</v>
      </c>
      <c r="R529" s="24">
        <f t="shared" si="166"/>
        <v>0</v>
      </c>
      <c r="S529" s="24">
        <f t="shared" si="167"/>
        <v>0</v>
      </c>
      <c r="T529" s="24">
        <f t="shared" si="168"/>
        <v>0</v>
      </c>
      <c r="U529" s="57">
        <f t="shared" si="169"/>
        <v>0</v>
      </c>
      <c r="V529" s="23">
        <f t="shared" si="170"/>
        <v>-696000</v>
      </c>
      <c r="W529" s="58">
        <f t="shared" si="171"/>
        <v>-100</v>
      </c>
    </row>
    <row r="530" spans="1:23" s="20" customFormat="1" x14ac:dyDescent="0.2">
      <c r="A530" s="30" t="s">
        <v>206</v>
      </c>
      <c r="B530" s="69" t="s">
        <v>207</v>
      </c>
      <c r="C530" s="32">
        <v>1073938.05</v>
      </c>
      <c r="D530" s="32">
        <v>1490000</v>
      </c>
      <c r="E530" s="32">
        <v>1427394.34</v>
      </c>
      <c r="F530" s="32">
        <f t="shared" si="163"/>
        <v>62605.659999999916</v>
      </c>
      <c r="G530" s="33">
        <f t="shared" si="164"/>
        <v>95.798277852349003</v>
      </c>
      <c r="H530" s="32">
        <f t="shared" si="161"/>
        <v>353456.29000000004</v>
      </c>
      <c r="I530" s="18">
        <f t="shared" si="162"/>
        <v>32.912167512828148</v>
      </c>
      <c r="J530" s="32">
        <v>0</v>
      </c>
      <c r="K530" s="32">
        <v>90000</v>
      </c>
      <c r="L530" s="32">
        <v>90000</v>
      </c>
      <c r="M530" s="32">
        <f t="shared" si="140"/>
        <v>0</v>
      </c>
      <c r="N530" s="33">
        <f t="shared" si="141"/>
        <v>100</v>
      </c>
      <c r="O530" s="35">
        <f t="shared" si="159"/>
        <v>90000</v>
      </c>
      <c r="P530" s="15">
        <f t="shared" si="160"/>
        <v>0</v>
      </c>
      <c r="Q530" s="24">
        <f t="shared" si="165"/>
        <v>1073938.05</v>
      </c>
      <c r="R530" s="24">
        <f t="shared" si="166"/>
        <v>1580000</v>
      </c>
      <c r="S530" s="24">
        <f t="shared" si="167"/>
        <v>1517394.34</v>
      </c>
      <c r="T530" s="24">
        <f t="shared" si="168"/>
        <v>-62605.659999999916</v>
      </c>
      <c r="U530" s="57">
        <f t="shared" si="169"/>
        <v>96.03761645569621</v>
      </c>
      <c r="V530" s="23">
        <f t="shared" si="170"/>
        <v>443456.29000000004</v>
      </c>
      <c r="W530" s="58">
        <f t="shared" si="171"/>
        <v>41.292539173930948</v>
      </c>
    </row>
    <row r="531" spans="1:23" s="20" customFormat="1" x14ac:dyDescent="0.2">
      <c r="A531" s="26" t="s">
        <v>109</v>
      </c>
      <c r="B531" s="70" t="s">
        <v>110</v>
      </c>
      <c r="C531" s="17">
        <v>1073938.05</v>
      </c>
      <c r="D531" s="17">
        <v>1490000</v>
      </c>
      <c r="E531" s="17">
        <v>1427394.34</v>
      </c>
      <c r="F531" s="17">
        <f t="shared" si="163"/>
        <v>62605.659999999916</v>
      </c>
      <c r="G531" s="19">
        <f t="shared" si="164"/>
        <v>95.798277852349003</v>
      </c>
      <c r="H531" s="17">
        <f t="shared" si="161"/>
        <v>353456.29000000004</v>
      </c>
      <c r="I531" s="18">
        <f t="shared" si="162"/>
        <v>32.912167512828148</v>
      </c>
      <c r="J531" s="17">
        <v>0</v>
      </c>
      <c r="K531" s="17">
        <v>0</v>
      </c>
      <c r="L531" s="17">
        <v>0</v>
      </c>
      <c r="M531" s="17">
        <f t="shared" si="140"/>
        <v>0</v>
      </c>
      <c r="N531" s="19">
        <f t="shared" si="141"/>
        <v>0</v>
      </c>
      <c r="O531" s="17">
        <f t="shared" si="159"/>
        <v>0</v>
      </c>
      <c r="P531" s="18">
        <f t="shared" si="160"/>
        <v>0</v>
      </c>
      <c r="Q531" s="24">
        <f t="shared" si="165"/>
        <v>1073938.05</v>
      </c>
      <c r="R531" s="24">
        <f t="shared" si="166"/>
        <v>1490000</v>
      </c>
      <c r="S531" s="24">
        <f t="shared" si="167"/>
        <v>1427394.34</v>
      </c>
      <c r="T531" s="24">
        <f t="shared" si="168"/>
        <v>-62605.659999999916</v>
      </c>
      <c r="U531" s="57">
        <f t="shared" si="169"/>
        <v>95.798277852349003</v>
      </c>
      <c r="V531" s="23">
        <f t="shared" si="170"/>
        <v>353456.29000000004</v>
      </c>
      <c r="W531" s="58">
        <f t="shared" si="171"/>
        <v>32.912167512828148</v>
      </c>
    </row>
    <row r="532" spans="1:23" s="20" customFormat="1" x14ac:dyDescent="0.2">
      <c r="A532" s="26" t="s">
        <v>177</v>
      </c>
      <c r="B532" s="70" t="s">
        <v>178</v>
      </c>
      <c r="C532" s="17">
        <v>1073938.05</v>
      </c>
      <c r="D532" s="17">
        <v>1490000</v>
      </c>
      <c r="E532" s="17">
        <v>1427394.34</v>
      </c>
      <c r="F532" s="17">
        <f t="shared" si="163"/>
        <v>62605.659999999916</v>
      </c>
      <c r="G532" s="19">
        <f t="shared" si="164"/>
        <v>95.798277852349003</v>
      </c>
      <c r="H532" s="17">
        <f t="shared" si="161"/>
        <v>353456.29000000004</v>
      </c>
      <c r="I532" s="18">
        <f t="shared" si="162"/>
        <v>32.912167512828148</v>
      </c>
      <c r="J532" s="17">
        <v>0</v>
      </c>
      <c r="K532" s="17">
        <v>0</v>
      </c>
      <c r="L532" s="17">
        <v>0</v>
      </c>
      <c r="M532" s="17">
        <f t="shared" si="140"/>
        <v>0</v>
      </c>
      <c r="N532" s="19">
        <f t="shared" si="141"/>
        <v>0</v>
      </c>
      <c r="O532" s="17">
        <f t="shared" si="159"/>
        <v>0</v>
      </c>
      <c r="P532" s="18">
        <f t="shared" si="160"/>
        <v>0</v>
      </c>
      <c r="Q532" s="24">
        <f t="shared" si="165"/>
        <v>1073938.05</v>
      </c>
      <c r="R532" s="24">
        <f t="shared" si="166"/>
        <v>1490000</v>
      </c>
      <c r="S532" s="24">
        <f t="shared" si="167"/>
        <v>1427394.34</v>
      </c>
      <c r="T532" s="24">
        <f t="shared" si="168"/>
        <v>-62605.659999999916</v>
      </c>
      <c r="U532" s="57">
        <f t="shared" si="169"/>
        <v>95.798277852349003</v>
      </c>
      <c r="V532" s="23">
        <f t="shared" si="170"/>
        <v>353456.29000000004</v>
      </c>
      <c r="W532" s="58">
        <f t="shared" si="171"/>
        <v>32.912167512828148</v>
      </c>
    </row>
    <row r="533" spans="1:23" s="20" customFormat="1" ht="25.5" x14ac:dyDescent="0.2">
      <c r="A533" s="26" t="s">
        <v>179</v>
      </c>
      <c r="B533" s="70" t="s">
        <v>180</v>
      </c>
      <c r="C533" s="17">
        <v>1073938.05</v>
      </c>
      <c r="D533" s="17">
        <v>1490000</v>
      </c>
      <c r="E533" s="17">
        <v>1427394.34</v>
      </c>
      <c r="F533" s="17">
        <f t="shared" si="163"/>
        <v>62605.659999999916</v>
      </c>
      <c r="G533" s="19">
        <f t="shared" si="164"/>
        <v>95.798277852349003</v>
      </c>
      <c r="H533" s="17">
        <f t="shared" si="161"/>
        <v>353456.29000000004</v>
      </c>
      <c r="I533" s="18">
        <f t="shared" si="162"/>
        <v>32.912167512828148</v>
      </c>
      <c r="J533" s="17">
        <v>0</v>
      </c>
      <c r="K533" s="17">
        <v>0</v>
      </c>
      <c r="L533" s="17">
        <v>0</v>
      </c>
      <c r="M533" s="17">
        <f t="shared" si="140"/>
        <v>0</v>
      </c>
      <c r="N533" s="19">
        <f t="shared" si="141"/>
        <v>0</v>
      </c>
      <c r="O533" s="17">
        <f t="shared" si="159"/>
        <v>0</v>
      </c>
      <c r="P533" s="18">
        <f t="shared" si="160"/>
        <v>0</v>
      </c>
      <c r="Q533" s="24">
        <f t="shared" si="165"/>
        <v>1073938.05</v>
      </c>
      <c r="R533" s="24">
        <f t="shared" si="166"/>
        <v>1490000</v>
      </c>
      <c r="S533" s="24">
        <f t="shared" si="167"/>
        <v>1427394.34</v>
      </c>
      <c r="T533" s="24">
        <f t="shared" si="168"/>
        <v>-62605.659999999916</v>
      </c>
      <c r="U533" s="57">
        <f t="shared" si="169"/>
        <v>95.798277852349003</v>
      </c>
      <c r="V533" s="23">
        <f t="shared" si="170"/>
        <v>353456.29000000004</v>
      </c>
      <c r="W533" s="58">
        <f t="shared" si="171"/>
        <v>32.912167512828148</v>
      </c>
    </row>
    <row r="534" spans="1:23" s="20" customFormat="1" x14ac:dyDescent="0.2">
      <c r="A534" s="26" t="s">
        <v>186</v>
      </c>
      <c r="B534" s="70" t="s">
        <v>256</v>
      </c>
      <c r="C534" s="17">
        <v>0</v>
      </c>
      <c r="D534" s="17">
        <v>0</v>
      </c>
      <c r="E534" s="17">
        <v>0</v>
      </c>
      <c r="F534" s="17">
        <f t="shared" si="163"/>
        <v>0</v>
      </c>
      <c r="G534" s="19">
        <f t="shared" si="164"/>
        <v>0</v>
      </c>
      <c r="H534" s="17">
        <f t="shared" si="161"/>
        <v>0</v>
      </c>
      <c r="I534" s="18">
        <f t="shared" si="162"/>
        <v>0</v>
      </c>
      <c r="J534" s="17">
        <v>0</v>
      </c>
      <c r="K534" s="17">
        <v>90000</v>
      </c>
      <c r="L534" s="17">
        <v>90000</v>
      </c>
      <c r="M534" s="17">
        <f t="shared" si="140"/>
        <v>0</v>
      </c>
      <c r="N534" s="19">
        <f t="shared" si="141"/>
        <v>100</v>
      </c>
      <c r="O534" s="23">
        <f t="shared" si="159"/>
        <v>90000</v>
      </c>
      <c r="P534" s="15">
        <f t="shared" si="160"/>
        <v>0</v>
      </c>
      <c r="Q534" s="24">
        <f t="shared" si="165"/>
        <v>0</v>
      </c>
      <c r="R534" s="24">
        <f t="shared" si="166"/>
        <v>90000</v>
      </c>
      <c r="S534" s="24">
        <f t="shared" si="167"/>
        <v>90000</v>
      </c>
      <c r="T534" s="24">
        <f t="shared" si="168"/>
        <v>0</v>
      </c>
      <c r="U534" s="57">
        <f t="shared" si="169"/>
        <v>100</v>
      </c>
      <c r="V534" s="23">
        <f t="shared" si="170"/>
        <v>90000</v>
      </c>
      <c r="W534" s="58">
        <f t="shared" si="171"/>
        <v>0</v>
      </c>
    </row>
    <row r="535" spans="1:23" s="20" customFormat="1" x14ac:dyDescent="0.2">
      <c r="A535" s="26" t="s">
        <v>265</v>
      </c>
      <c r="B535" s="70" t="s">
        <v>266</v>
      </c>
      <c r="C535" s="17">
        <v>0</v>
      </c>
      <c r="D535" s="17">
        <v>0</v>
      </c>
      <c r="E535" s="17">
        <v>0</v>
      </c>
      <c r="F535" s="17">
        <f t="shared" si="163"/>
        <v>0</v>
      </c>
      <c r="G535" s="19">
        <f t="shared" si="164"/>
        <v>0</v>
      </c>
      <c r="H535" s="17">
        <f t="shared" si="161"/>
        <v>0</v>
      </c>
      <c r="I535" s="18">
        <f t="shared" si="162"/>
        <v>0</v>
      </c>
      <c r="J535" s="17">
        <v>0</v>
      </c>
      <c r="K535" s="17">
        <v>90000</v>
      </c>
      <c r="L535" s="17">
        <v>90000</v>
      </c>
      <c r="M535" s="17">
        <f t="shared" si="140"/>
        <v>0</v>
      </c>
      <c r="N535" s="19">
        <f t="shared" si="141"/>
        <v>100</v>
      </c>
      <c r="O535" s="23">
        <f t="shared" si="159"/>
        <v>90000</v>
      </c>
      <c r="P535" s="15">
        <f t="shared" si="160"/>
        <v>0</v>
      </c>
      <c r="Q535" s="24">
        <f t="shared" si="165"/>
        <v>0</v>
      </c>
      <c r="R535" s="24">
        <f t="shared" si="166"/>
        <v>90000</v>
      </c>
      <c r="S535" s="24">
        <f t="shared" si="167"/>
        <v>90000</v>
      </c>
      <c r="T535" s="24">
        <f t="shared" si="168"/>
        <v>0</v>
      </c>
      <c r="U535" s="57">
        <f t="shared" si="169"/>
        <v>100</v>
      </c>
      <c r="V535" s="23">
        <f t="shared" si="170"/>
        <v>90000</v>
      </c>
      <c r="W535" s="58">
        <f t="shared" si="171"/>
        <v>0</v>
      </c>
    </row>
    <row r="536" spans="1:23" s="20" customFormat="1" ht="25.5" x14ac:dyDescent="0.2">
      <c r="A536" s="26" t="s">
        <v>267</v>
      </c>
      <c r="B536" s="70" t="s">
        <v>268</v>
      </c>
      <c r="C536" s="17">
        <v>0</v>
      </c>
      <c r="D536" s="17">
        <v>0</v>
      </c>
      <c r="E536" s="17">
        <v>0</v>
      </c>
      <c r="F536" s="17">
        <f t="shared" si="163"/>
        <v>0</v>
      </c>
      <c r="G536" s="19">
        <f t="shared" si="164"/>
        <v>0</v>
      </c>
      <c r="H536" s="17">
        <f t="shared" si="161"/>
        <v>0</v>
      </c>
      <c r="I536" s="18">
        <f t="shared" si="162"/>
        <v>0</v>
      </c>
      <c r="J536" s="17">
        <v>0</v>
      </c>
      <c r="K536" s="17">
        <v>90000</v>
      </c>
      <c r="L536" s="17">
        <v>90000</v>
      </c>
      <c r="M536" s="17">
        <f t="shared" si="140"/>
        <v>0</v>
      </c>
      <c r="N536" s="19">
        <f t="shared" si="141"/>
        <v>100</v>
      </c>
      <c r="O536" s="23">
        <f t="shared" si="159"/>
        <v>90000</v>
      </c>
      <c r="P536" s="15">
        <f t="shared" si="160"/>
        <v>0</v>
      </c>
      <c r="Q536" s="24">
        <f t="shared" si="165"/>
        <v>0</v>
      </c>
      <c r="R536" s="24">
        <f t="shared" si="166"/>
        <v>90000</v>
      </c>
      <c r="S536" s="24">
        <f t="shared" si="167"/>
        <v>90000</v>
      </c>
      <c r="T536" s="24">
        <f t="shared" si="168"/>
        <v>0</v>
      </c>
      <c r="U536" s="57">
        <f t="shared" si="169"/>
        <v>100</v>
      </c>
      <c r="V536" s="23">
        <f t="shared" si="170"/>
        <v>90000</v>
      </c>
      <c r="W536" s="58">
        <f t="shared" si="171"/>
        <v>0</v>
      </c>
    </row>
    <row r="537" spans="1:23" s="20" customFormat="1" ht="38.25" x14ac:dyDescent="0.2">
      <c r="A537" s="34" t="s">
        <v>208</v>
      </c>
      <c r="B537" s="71" t="s">
        <v>209</v>
      </c>
      <c r="C537" s="35">
        <v>1073938.05</v>
      </c>
      <c r="D537" s="35">
        <v>1490000</v>
      </c>
      <c r="E537" s="35">
        <v>1427394.34</v>
      </c>
      <c r="F537" s="35">
        <f t="shared" si="163"/>
        <v>62605.659999999916</v>
      </c>
      <c r="G537" s="42">
        <f t="shared" si="164"/>
        <v>95.798277852349003</v>
      </c>
      <c r="H537" s="35">
        <f t="shared" si="161"/>
        <v>353456.29000000004</v>
      </c>
      <c r="I537" s="15">
        <f t="shared" si="162"/>
        <v>32.912167512828148</v>
      </c>
      <c r="J537" s="35">
        <v>0</v>
      </c>
      <c r="K537" s="35">
        <v>90000</v>
      </c>
      <c r="L537" s="35">
        <v>90000</v>
      </c>
      <c r="M537" s="35">
        <f t="shared" si="140"/>
        <v>0</v>
      </c>
      <c r="N537" s="42">
        <f t="shared" si="141"/>
        <v>100</v>
      </c>
      <c r="O537" s="35">
        <f t="shared" si="159"/>
        <v>90000</v>
      </c>
      <c r="P537" s="15">
        <f t="shared" si="160"/>
        <v>0</v>
      </c>
      <c r="Q537" s="24">
        <f t="shared" si="165"/>
        <v>1073938.05</v>
      </c>
      <c r="R537" s="24">
        <f t="shared" si="166"/>
        <v>1580000</v>
      </c>
      <c r="S537" s="24">
        <f t="shared" si="167"/>
        <v>1517394.34</v>
      </c>
      <c r="T537" s="24">
        <f t="shared" si="168"/>
        <v>-62605.659999999916</v>
      </c>
      <c r="U537" s="57">
        <f t="shared" si="169"/>
        <v>96.03761645569621</v>
      </c>
      <c r="V537" s="23">
        <f t="shared" si="170"/>
        <v>443456.29000000004</v>
      </c>
      <c r="W537" s="58">
        <f t="shared" si="171"/>
        <v>41.292539173930948</v>
      </c>
    </row>
    <row r="538" spans="1:23" s="20" customFormat="1" x14ac:dyDescent="0.2">
      <c r="A538" s="28" t="s">
        <v>109</v>
      </c>
      <c r="B538" s="65" t="s">
        <v>110</v>
      </c>
      <c r="C538" s="23">
        <v>1073938.05</v>
      </c>
      <c r="D538" s="23">
        <v>1490000</v>
      </c>
      <c r="E538" s="23">
        <v>1427394.34</v>
      </c>
      <c r="F538" s="23">
        <f t="shared" si="163"/>
        <v>62605.659999999916</v>
      </c>
      <c r="G538" s="14">
        <f t="shared" si="164"/>
        <v>95.798277852349003</v>
      </c>
      <c r="H538" s="23">
        <f t="shared" si="161"/>
        <v>353456.29000000004</v>
      </c>
      <c r="I538" s="15">
        <f t="shared" si="162"/>
        <v>32.912167512828148</v>
      </c>
      <c r="J538" s="23">
        <v>0</v>
      </c>
      <c r="K538" s="23">
        <v>0</v>
      </c>
      <c r="L538" s="23">
        <v>0</v>
      </c>
      <c r="M538" s="23">
        <f t="shared" si="140"/>
        <v>0</v>
      </c>
      <c r="N538" s="14">
        <f t="shared" si="141"/>
        <v>0</v>
      </c>
      <c r="O538" s="23">
        <f t="shared" si="159"/>
        <v>0</v>
      </c>
      <c r="P538" s="15">
        <f t="shared" si="160"/>
        <v>0</v>
      </c>
      <c r="Q538" s="24">
        <f t="shared" si="165"/>
        <v>1073938.05</v>
      </c>
      <c r="R538" s="24">
        <f t="shared" si="166"/>
        <v>1490000</v>
      </c>
      <c r="S538" s="24">
        <f t="shared" si="167"/>
        <v>1427394.34</v>
      </c>
      <c r="T538" s="24">
        <f t="shared" si="168"/>
        <v>-62605.659999999916</v>
      </c>
      <c r="U538" s="57">
        <f t="shared" si="169"/>
        <v>95.798277852349003</v>
      </c>
      <c r="V538" s="23">
        <f t="shared" si="170"/>
        <v>353456.29000000004</v>
      </c>
      <c r="W538" s="58">
        <f t="shared" si="171"/>
        <v>32.912167512828148</v>
      </c>
    </row>
    <row r="539" spans="1:23" s="20" customFormat="1" x14ac:dyDescent="0.2">
      <c r="A539" s="28" t="s">
        <v>177</v>
      </c>
      <c r="B539" s="65" t="s">
        <v>178</v>
      </c>
      <c r="C539" s="23">
        <v>1073938.05</v>
      </c>
      <c r="D539" s="23">
        <v>1490000</v>
      </c>
      <c r="E539" s="23">
        <v>1427394.34</v>
      </c>
      <c r="F539" s="23">
        <f t="shared" si="163"/>
        <v>62605.659999999916</v>
      </c>
      <c r="G539" s="14">
        <f t="shared" si="164"/>
        <v>95.798277852349003</v>
      </c>
      <c r="H539" s="23">
        <f t="shared" si="161"/>
        <v>353456.29000000004</v>
      </c>
      <c r="I539" s="15">
        <f t="shared" si="162"/>
        <v>32.912167512828148</v>
      </c>
      <c r="J539" s="23">
        <v>0</v>
      </c>
      <c r="K539" s="23">
        <v>0</v>
      </c>
      <c r="L539" s="23">
        <v>0</v>
      </c>
      <c r="M539" s="23">
        <f t="shared" si="140"/>
        <v>0</v>
      </c>
      <c r="N539" s="14">
        <f t="shared" si="141"/>
        <v>0</v>
      </c>
      <c r="O539" s="23">
        <f t="shared" si="159"/>
        <v>0</v>
      </c>
      <c r="P539" s="15">
        <f t="shared" si="160"/>
        <v>0</v>
      </c>
      <c r="Q539" s="24">
        <f t="shared" si="165"/>
        <v>1073938.05</v>
      </c>
      <c r="R539" s="24">
        <f t="shared" si="166"/>
        <v>1490000</v>
      </c>
      <c r="S539" s="24">
        <f t="shared" si="167"/>
        <v>1427394.34</v>
      </c>
      <c r="T539" s="24">
        <f t="shared" si="168"/>
        <v>-62605.659999999916</v>
      </c>
      <c r="U539" s="57">
        <f t="shared" si="169"/>
        <v>95.798277852349003</v>
      </c>
      <c r="V539" s="23">
        <f t="shared" si="170"/>
        <v>353456.29000000004</v>
      </c>
      <c r="W539" s="58">
        <f t="shared" si="171"/>
        <v>32.912167512828148</v>
      </c>
    </row>
    <row r="540" spans="1:23" s="1" customFormat="1" ht="38.25" x14ac:dyDescent="0.2">
      <c r="A540" s="28" t="s">
        <v>179</v>
      </c>
      <c r="B540" s="65" t="s">
        <v>180</v>
      </c>
      <c r="C540" s="23">
        <v>1073938.05</v>
      </c>
      <c r="D540" s="23">
        <v>1490000</v>
      </c>
      <c r="E540" s="23">
        <v>1427394.34</v>
      </c>
      <c r="F540" s="23">
        <f t="shared" si="163"/>
        <v>62605.659999999916</v>
      </c>
      <c r="G540" s="14">
        <f t="shared" si="164"/>
        <v>95.798277852349003</v>
      </c>
      <c r="H540" s="23">
        <f t="shared" si="161"/>
        <v>353456.29000000004</v>
      </c>
      <c r="I540" s="15">
        <f t="shared" si="162"/>
        <v>32.912167512828148</v>
      </c>
      <c r="J540" s="23">
        <v>0</v>
      </c>
      <c r="K540" s="23">
        <v>0</v>
      </c>
      <c r="L540" s="23">
        <v>0</v>
      </c>
      <c r="M540" s="23">
        <f t="shared" si="140"/>
        <v>0</v>
      </c>
      <c r="N540" s="14">
        <f t="shared" si="141"/>
        <v>0</v>
      </c>
      <c r="O540" s="23">
        <f t="shared" si="159"/>
        <v>0</v>
      </c>
      <c r="P540" s="15">
        <f t="shared" si="160"/>
        <v>0</v>
      </c>
      <c r="Q540" s="24">
        <f t="shared" si="165"/>
        <v>1073938.05</v>
      </c>
      <c r="R540" s="59">
        <f t="shared" si="166"/>
        <v>1490000</v>
      </c>
      <c r="S540" s="59">
        <f t="shared" si="167"/>
        <v>1427394.34</v>
      </c>
      <c r="T540" s="59">
        <f t="shared" si="168"/>
        <v>-62605.659999999916</v>
      </c>
      <c r="U540" s="60">
        <f t="shared" si="169"/>
        <v>95.798277852349003</v>
      </c>
      <c r="V540" s="17">
        <f t="shared" si="170"/>
        <v>353456.29000000004</v>
      </c>
      <c r="W540" s="61">
        <f t="shared" si="171"/>
        <v>32.912167512828148</v>
      </c>
    </row>
    <row r="541" spans="1:23" s="1" customFormat="1" x14ac:dyDescent="0.2">
      <c r="A541" s="28" t="s">
        <v>186</v>
      </c>
      <c r="B541" s="65" t="s">
        <v>256</v>
      </c>
      <c r="C541" s="23">
        <v>0</v>
      </c>
      <c r="D541" s="23">
        <v>0</v>
      </c>
      <c r="E541" s="23">
        <v>0</v>
      </c>
      <c r="F541" s="23">
        <f t="shared" si="163"/>
        <v>0</v>
      </c>
      <c r="G541" s="14">
        <f t="shared" si="164"/>
        <v>0</v>
      </c>
      <c r="H541" s="23">
        <f t="shared" si="161"/>
        <v>0</v>
      </c>
      <c r="I541" s="15">
        <f t="shared" si="162"/>
        <v>0</v>
      </c>
      <c r="J541" s="23">
        <v>0</v>
      </c>
      <c r="K541" s="23">
        <v>90000</v>
      </c>
      <c r="L541" s="23">
        <v>90000</v>
      </c>
      <c r="M541" s="23">
        <f t="shared" si="140"/>
        <v>0</v>
      </c>
      <c r="N541" s="14">
        <f t="shared" si="141"/>
        <v>100</v>
      </c>
      <c r="O541" s="23">
        <f t="shared" si="159"/>
        <v>90000</v>
      </c>
      <c r="P541" s="15">
        <f t="shared" si="160"/>
        <v>0</v>
      </c>
      <c r="Q541" s="24">
        <f t="shared" si="165"/>
        <v>0</v>
      </c>
      <c r="R541" s="59">
        <f t="shared" si="166"/>
        <v>90000</v>
      </c>
      <c r="S541" s="59">
        <f t="shared" si="167"/>
        <v>90000</v>
      </c>
      <c r="T541" s="59">
        <f t="shared" si="168"/>
        <v>0</v>
      </c>
      <c r="U541" s="60">
        <f t="shared" si="169"/>
        <v>100</v>
      </c>
      <c r="V541" s="17">
        <f t="shared" si="170"/>
        <v>90000</v>
      </c>
      <c r="W541" s="61">
        <f t="shared" si="171"/>
        <v>0</v>
      </c>
    </row>
    <row r="542" spans="1:23" s="1" customFormat="1" x14ac:dyDescent="0.2">
      <c r="A542" s="28" t="s">
        <v>265</v>
      </c>
      <c r="B542" s="65" t="s">
        <v>266</v>
      </c>
      <c r="C542" s="23">
        <v>0</v>
      </c>
      <c r="D542" s="23">
        <v>0</v>
      </c>
      <c r="E542" s="23">
        <v>0</v>
      </c>
      <c r="F542" s="23">
        <f t="shared" si="163"/>
        <v>0</v>
      </c>
      <c r="G542" s="14">
        <f t="shared" si="164"/>
        <v>0</v>
      </c>
      <c r="H542" s="23">
        <f t="shared" si="161"/>
        <v>0</v>
      </c>
      <c r="I542" s="15">
        <f t="shared" si="162"/>
        <v>0</v>
      </c>
      <c r="J542" s="23">
        <v>0</v>
      </c>
      <c r="K542" s="23">
        <v>90000</v>
      </c>
      <c r="L542" s="23">
        <v>90000</v>
      </c>
      <c r="M542" s="23">
        <f t="shared" si="140"/>
        <v>0</v>
      </c>
      <c r="N542" s="14">
        <f t="shared" si="141"/>
        <v>100</v>
      </c>
      <c r="O542" s="23">
        <f t="shared" si="159"/>
        <v>90000</v>
      </c>
      <c r="P542" s="15">
        <f t="shared" si="160"/>
        <v>0</v>
      </c>
      <c r="Q542" s="24">
        <f t="shared" si="165"/>
        <v>0</v>
      </c>
      <c r="R542" s="59">
        <f t="shared" si="166"/>
        <v>90000</v>
      </c>
      <c r="S542" s="59">
        <f t="shared" si="167"/>
        <v>90000</v>
      </c>
      <c r="T542" s="59">
        <f t="shared" si="168"/>
        <v>0</v>
      </c>
      <c r="U542" s="60">
        <f t="shared" si="169"/>
        <v>100</v>
      </c>
      <c r="V542" s="17">
        <f t="shared" si="170"/>
        <v>90000</v>
      </c>
      <c r="W542" s="61">
        <f t="shared" si="171"/>
        <v>0</v>
      </c>
    </row>
    <row r="543" spans="1:23" s="1" customFormat="1" ht="25.5" x14ac:dyDescent="0.2">
      <c r="A543" s="28" t="s">
        <v>267</v>
      </c>
      <c r="B543" s="65" t="s">
        <v>268</v>
      </c>
      <c r="C543" s="23">
        <v>0</v>
      </c>
      <c r="D543" s="23">
        <v>0</v>
      </c>
      <c r="E543" s="23">
        <v>0</v>
      </c>
      <c r="F543" s="23">
        <f t="shared" si="163"/>
        <v>0</v>
      </c>
      <c r="G543" s="14">
        <f t="shared" si="164"/>
        <v>0</v>
      </c>
      <c r="H543" s="23">
        <f t="shared" si="161"/>
        <v>0</v>
      </c>
      <c r="I543" s="15">
        <f t="shared" si="162"/>
        <v>0</v>
      </c>
      <c r="J543" s="23">
        <v>0</v>
      </c>
      <c r="K543" s="23">
        <v>90000</v>
      </c>
      <c r="L543" s="23">
        <v>90000</v>
      </c>
      <c r="M543" s="23">
        <f t="shared" si="140"/>
        <v>0</v>
      </c>
      <c r="N543" s="14">
        <f t="shared" si="141"/>
        <v>100</v>
      </c>
      <c r="O543" s="23">
        <f t="shared" si="159"/>
        <v>90000</v>
      </c>
      <c r="P543" s="15">
        <f t="shared" si="160"/>
        <v>0</v>
      </c>
      <c r="Q543" s="24">
        <f t="shared" si="165"/>
        <v>0</v>
      </c>
      <c r="R543" s="59">
        <f t="shared" si="166"/>
        <v>90000</v>
      </c>
      <c r="S543" s="59">
        <f t="shared" si="167"/>
        <v>90000</v>
      </c>
      <c r="T543" s="59">
        <f t="shared" si="168"/>
        <v>0</v>
      </c>
      <c r="U543" s="60">
        <f t="shared" si="169"/>
        <v>100</v>
      </c>
      <c r="V543" s="17">
        <f t="shared" si="170"/>
        <v>90000</v>
      </c>
      <c r="W543" s="61">
        <f t="shared" si="171"/>
        <v>0</v>
      </c>
    </row>
    <row r="544" spans="1:23" s="1" customFormat="1" x14ac:dyDescent="0.2">
      <c r="A544" s="30" t="s">
        <v>210</v>
      </c>
      <c r="B544" s="69" t="s">
        <v>211</v>
      </c>
      <c r="C544" s="32">
        <f>C545</f>
        <v>1527450.11</v>
      </c>
      <c r="D544" s="32">
        <f t="shared" ref="D544:E544" si="172">D545</f>
        <v>2643287</v>
      </c>
      <c r="E544" s="32">
        <f t="shared" si="172"/>
        <v>1791464.2100000002</v>
      </c>
      <c r="F544" s="32">
        <f t="shared" si="163"/>
        <v>851822.7899999998</v>
      </c>
      <c r="G544" s="33">
        <f t="shared" si="164"/>
        <v>67.774108903043825</v>
      </c>
      <c r="H544" s="32">
        <f t="shared" si="161"/>
        <v>264014.10000000009</v>
      </c>
      <c r="I544" s="18">
        <f t="shared" si="162"/>
        <v>17.284630003398277</v>
      </c>
      <c r="J544" s="32">
        <f>J545+J554</f>
        <v>881331.64999999991</v>
      </c>
      <c r="K544" s="32">
        <f>K545+K554</f>
        <v>527001.74</v>
      </c>
      <c r="L544" s="32">
        <f>L545+L554</f>
        <v>526362.9</v>
      </c>
      <c r="M544" s="32">
        <f t="shared" si="140"/>
        <v>638.8399999999674</v>
      </c>
      <c r="N544" s="33">
        <f t="shared" si="141"/>
        <v>99.878778388853135</v>
      </c>
      <c r="O544" s="35">
        <f t="shared" si="159"/>
        <v>-354968.74999999988</v>
      </c>
      <c r="P544" s="15">
        <f t="shared" si="160"/>
        <v>-40.27641013459575</v>
      </c>
      <c r="Q544" s="24">
        <f t="shared" si="165"/>
        <v>2408781.7599999998</v>
      </c>
      <c r="R544" s="59">
        <f t="shared" si="166"/>
        <v>3170288.74</v>
      </c>
      <c r="S544" s="59">
        <f t="shared" si="167"/>
        <v>2317827.1100000003</v>
      </c>
      <c r="T544" s="59">
        <f t="shared" si="168"/>
        <v>-852461.62999999989</v>
      </c>
      <c r="U544" s="60">
        <f t="shared" si="169"/>
        <v>73.11091512756029</v>
      </c>
      <c r="V544" s="17">
        <f t="shared" si="170"/>
        <v>-90954.649999999441</v>
      </c>
      <c r="W544" s="61">
        <f t="shared" si="171"/>
        <v>-3.7759605917972294</v>
      </c>
    </row>
    <row r="545" spans="1:23" s="1" customFormat="1" x14ac:dyDescent="0.2">
      <c r="A545" s="26" t="s">
        <v>109</v>
      </c>
      <c r="B545" s="70" t="s">
        <v>110</v>
      </c>
      <c r="C545" s="17">
        <f>C546+C553</f>
        <v>1527450.11</v>
      </c>
      <c r="D545" s="17">
        <f t="shared" ref="D545:E545" si="173">D546+D553</f>
        <v>2643287</v>
      </c>
      <c r="E545" s="17">
        <f t="shared" si="173"/>
        <v>1791464.2100000002</v>
      </c>
      <c r="F545" s="17">
        <f t="shared" si="163"/>
        <v>851822.7899999998</v>
      </c>
      <c r="G545" s="19">
        <f t="shared" si="164"/>
        <v>67.774108903043825</v>
      </c>
      <c r="H545" s="17">
        <f t="shared" si="161"/>
        <v>264014.10000000009</v>
      </c>
      <c r="I545" s="18">
        <f t="shared" si="162"/>
        <v>17.284630003398277</v>
      </c>
      <c r="J545" s="17">
        <f t="shared" ref="J545:L546" si="174">J546</f>
        <v>0</v>
      </c>
      <c r="K545" s="17">
        <f t="shared" si="174"/>
        <v>8368.74</v>
      </c>
      <c r="L545" s="17">
        <f t="shared" si="174"/>
        <v>8368.74</v>
      </c>
      <c r="M545" s="17">
        <f t="shared" si="140"/>
        <v>0</v>
      </c>
      <c r="N545" s="19">
        <f t="shared" si="141"/>
        <v>100</v>
      </c>
      <c r="O545" s="23">
        <f t="shared" si="159"/>
        <v>8368.74</v>
      </c>
      <c r="P545" s="15">
        <f t="shared" si="160"/>
        <v>0</v>
      </c>
      <c r="Q545" s="24">
        <f t="shared" si="165"/>
        <v>1527450.11</v>
      </c>
      <c r="R545" s="59">
        <f t="shared" si="166"/>
        <v>2651655.7400000002</v>
      </c>
      <c r="S545" s="59">
        <f t="shared" si="167"/>
        <v>1799832.9500000002</v>
      </c>
      <c r="T545" s="59">
        <f t="shared" si="168"/>
        <v>-851822.79</v>
      </c>
      <c r="U545" s="60">
        <f t="shared" si="169"/>
        <v>67.875815206690447</v>
      </c>
      <c r="V545" s="17">
        <f t="shared" si="170"/>
        <v>272382.84000000008</v>
      </c>
      <c r="W545" s="61">
        <f t="shared" si="171"/>
        <v>17.832519583896598</v>
      </c>
    </row>
    <row r="546" spans="1:23" s="1" customFormat="1" x14ac:dyDescent="0.2">
      <c r="A546" s="26" t="s">
        <v>119</v>
      </c>
      <c r="B546" s="70" t="s">
        <v>120</v>
      </c>
      <c r="C546" s="17">
        <f>C547+C548+C549</f>
        <v>1526625.87</v>
      </c>
      <c r="D546" s="17">
        <f t="shared" ref="D546:E546" si="175">D547+D548+D549</f>
        <v>2641287</v>
      </c>
      <c r="E546" s="17">
        <f t="shared" si="175"/>
        <v>1791293.6800000002</v>
      </c>
      <c r="F546" s="17">
        <f t="shared" si="163"/>
        <v>849993.31999999983</v>
      </c>
      <c r="G546" s="19">
        <f t="shared" si="164"/>
        <v>67.818971584685812</v>
      </c>
      <c r="H546" s="17">
        <f t="shared" si="161"/>
        <v>264667.81000000006</v>
      </c>
      <c r="I546" s="18">
        <f t="shared" si="162"/>
        <v>17.336782718086653</v>
      </c>
      <c r="J546" s="17">
        <f t="shared" si="174"/>
        <v>0</v>
      </c>
      <c r="K546" s="17">
        <f t="shared" si="174"/>
        <v>8368.74</v>
      </c>
      <c r="L546" s="17">
        <f t="shared" si="174"/>
        <v>8368.74</v>
      </c>
      <c r="M546" s="17">
        <f t="shared" si="140"/>
        <v>0</v>
      </c>
      <c r="N546" s="19">
        <f t="shared" si="141"/>
        <v>100</v>
      </c>
      <c r="O546" s="23">
        <f t="shared" si="159"/>
        <v>8368.74</v>
      </c>
      <c r="P546" s="15">
        <f t="shared" si="160"/>
        <v>0</v>
      </c>
      <c r="Q546" s="24">
        <f t="shared" si="165"/>
        <v>1526625.87</v>
      </c>
      <c r="R546" s="59">
        <f t="shared" si="166"/>
        <v>2649655.7400000002</v>
      </c>
      <c r="S546" s="59">
        <f t="shared" si="167"/>
        <v>1799662.4200000002</v>
      </c>
      <c r="T546" s="59">
        <f t="shared" si="168"/>
        <v>-849993.32000000007</v>
      </c>
      <c r="U546" s="60">
        <f t="shared" si="169"/>
        <v>67.920612962346567</v>
      </c>
      <c r="V546" s="17">
        <f t="shared" si="170"/>
        <v>273036.55000000005</v>
      </c>
      <c r="W546" s="61">
        <f t="shared" si="171"/>
        <v>17.884968109442553</v>
      </c>
    </row>
    <row r="547" spans="1:23" s="1" customFormat="1" ht="25.5" x14ac:dyDescent="0.2">
      <c r="A547" s="26" t="s">
        <v>121</v>
      </c>
      <c r="B547" s="70" t="s">
        <v>122</v>
      </c>
      <c r="C547" s="17">
        <f>C564+C581+C591+C598</f>
        <v>255970.64</v>
      </c>
      <c r="D547" s="17">
        <f>D564+D581+D591+D598</f>
        <v>70470</v>
      </c>
      <c r="E547" s="17">
        <f>E564+E581+E591+E598</f>
        <v>67651.399999999994</v>
      </c>
      <c r="F547" s="17">
        <f t="shared" si="163"/>
        <v>2818.6000000000058</v>
      </c>
      <c r="G547" s="19">
        <f t="shared" si="164"/>
        <v>96.000283808712922</v>
      </c>
      <c r="H547" s="17">
        <f t="shared" si="161"/>
        <v>-188319.24000000002</v>
      </c>
      <c r="I547" s="18">
        <f t="shared" si="162"/>
        <v>-73.570640757861923</v>
      </c>
      <c r="J547" s="17">
        <f>J598</f>
        <v>0</v>
      </c>
      <c r="K547" s="17">
        <f>K598</f>
        <v>8368.74</v>
      </c>
      <c r="L547" s="17">
        <f>L598</f>
        <v>8368.74</v>
      </c>
      <c r="M547" s="17">
        <f t="shared" si="140"/>
        <v>0</v>
      </c>
      <c r="N547" s="19">
        <f t="shared" si="141"/>
        <v>100</v>
      </c>
      <c r="O547" s="23">
        <f t="shared" si="159"/>
        <v>8368.74</v>
      </c>
      <c r="P547" s="15">
        <f t="shared" si="160"/>
        <v>0</v>
      </c>
      <c r="Q547" s="24">
        <f t="shared" si="165"/>
        <v>255970.64</v>
      </c>
      <c r="R547" s="59">
        <f t="shared" si="166"/>
        <v>78838.740000000005</v>
      </c>
      <c r="S547" s="59">
        <f t="shared" si="167"/>
        <v>76020.14</v>
      </c>
      <c r="T547" s="59">
        <f t="shared" si="168"/>
        <v>-2818.6000000000058</v>
      </c>
      <c r="U547" s="60">
        <f t="shared" si="169"/>
        <v>96.424854075547117</v>
      </c>
      <c r="V547" s="17">
        <f t="shared" si="170"/>
        <v>-179950.5</v>
      </c>
      <c r="W547" s="61">
        <f t="shared" si="171"/>
        <v>-70.301226734441116</v>
      </c>
    </row>
    <row r="548" spans="1:23" s="1" customFormat="1" x14ac:dyDescent="0.2">
      <c r="A548" s="26" t="s">
        <v>123</v>
      </c>
      <c r="B548" s="70" t="s">
        <v>124</v>
      </c>
      <c r="C548" s="17">
        <f>C565+C573+C577+C582+C592+C599+C611</f>
        <v>770602.6</v>
      </c>
      <c r="D548" s="17">
        <f>D565+D573+D577+D582+D592+D599+D611</f>
        <v>1349584</v>
      </c>
      <c r="E548" s="17">
        <f>E565+E573+E577+E582+E592+E599+E611</f>
        <v>1242063.1500000001</v>
      </c>
      <c r="F548" s="17">
        <f t="shared" si="163"/>
        <v>107520.84999999986</v>
      </c>
      <c r="G548" s="19">
        <f t="shared" si="164"/>
        <v>92.033037587878937</v>
      </c>
      <c r="H548" s="17">
        <f t="shared" si="161"/>
        <v>471460.55000000016</v>
      </c>
      <c r="I548" s="18">
        <f t="shared" si="162"/>
        <v>61.180762950968528</v>
      </c>
      <c r="J548" s="17">
        <v>0</v>
      </c>
      <c r="K548" s="17">
        <v>0</v>
      </c>
      <c r="L548" s="17">
        <v>0</v>
      </c>
      <c r="M548" s="17">
        <f t="shared" si="140"/>
        <v>0</v>
      </c>
      <c r="N548" s="19">
        <f t="shared" si="141"/>
        <v>0</v>
      </c>
      <c r="O548" s="23">
        <f t="shared" si="159"/>
        <v>0</v>
      </c>
      <c r="P548" s="15">
        <f t="shared" si="160"/>
        <v>0</v>
      </c>
      <c r="Q548" s="24">
        <f t="shared" si="165"/>
        <v>770602.6</v>
      </c>
      <c r="R548" s="59">
        <f t="shared" si="166"/>
        <v>1349584</v>
      </c>
      <c r="S548" s="59">
        <f t="shared" si="167"/>
        <v>1242063.1500000001</v>
      </c>
      <c r="T548" s="59">
        <f t="shared" si="168"/>
        <v>-107520.84999999986</v>
      </c>
      <c r="U548" s="60">
        <f t="shared" si="169"/>
        <v>92.033037587878937</v>
      </c>
      <c r="V548" s="17">
        <f t="shared" si="170"/>
        <v>471460.55000000016</v>
      </c>
      <c r="W548" s="61">
        <f t="shared" si="171"/>
        <v>61.180762950968528</v>
      </c>
    </row>
    <row r="549" spans="1:23" s="1" customFormat="1" ht="25.5" x14ac:dyDescent="0.2">
      <c r="A549" s="26" t="s">
        <v>127</v>
      </c>
      <c r="B549" s="70" t="s">
        <v>128</v>
      </c>
      <c r="C549" s="17">
        <f>C550+C551+C552</f>
        <v>500052.63</v>
      </c>
      <c r="D549" s="17">
        <f t="shared" ref="D549:E549" si="176">D550+D551+D552</f>
        <v>1221233</v>
      </c>
      <c r="E549" s="17">
        <f t="shared" si="176"/>
        <v>481579.13</v>
      </c>
      <c r="F549" s="17">
        <f t="shared" si="163"/>
        <v>739653.87</v>
      </c>
      <c r="G549" s="19">
        <f t="shared" si="164"/>
        <v>39.433845138478894</v>
      </c>
      <c r="H549" s="17">
        <f t="shared" si="161"/>
        <v>-18473.5</v>
      </c>
      <c r="I549" s="18">
        <f t="shared" si="162"/>
        <v>-3.6943111368097306</v>
      </c>
      <c r="J549" s="17">
        <v>0</v>
      </c>
      <c r="K549" s="17">
        <v>0</v>
      </c>
      <c r="L549" s="17">
        <v>0</v>
      </c>
      <c r="M549" s="17">
        <f t="shared" si="140"/>
        <v>0</v>
      </c>
      <c r="N549" s="19">
        <f t="shared" si="141"/>
        <v>0</v>
      </c>
      <c r="O549" s="23">
        <f t="shared" si="159"/>
        <v>0</v>
      </c>
      <c r="P549" s="15">
        <f t="shared" si="160"/>
        <v>0</v>
      </c>
      <c r="Q549" s="24">
        <f t="shared" si="165"/>
        <v>500052.63</v>
      </c>
      <c r="R549" s="59">
        <f t="shared" si="166"/>
        <v>1221233</v>
      </c>
      <c r="S549" s="59">
        <f t="shared" si="167"/>
        <v>481579.13</v>
      </c>
      <c r="T549" s="59">
        <f t="shared" si="168"/>
        <v>-739653.87</v>
      </c>
      <c r="U549" s="60">
        <f t="shared" si="169"/>
        <v>39.433845138478894</v>
      </c>
      <c r="V549" s="17">
        <f t="shared" si="170"/>
        <v>-18473.5</v>
      </c>
      <c r="W549" s="61">
        <f t="shared" si="171"/>
        <v>-3.6943111368097306</v>
      </c>
    </row>
    <row r="550" spans="1:23" s="1" customFormat="1" ht="25.5" x14ac:dyDescent="0.2">
      <c r="A550" s="26" t="s">
        <v>131</v>
      </c>
      <c r="B550" s="70" t="s">
        <v>132</v>
      </c>
      <c r="C550" s="17">
        <f>C601</f>
        <v>8316</v>
      </c>
      <c r="D550" s="17">
        <f>D601</f>
        <v>13535</v>
      </c>
      <c r="E550" s="17">
        <f>E601</f>
        <v>13524.96</v>
      </c>
      <c r="F550" s="17">
        <f t="shared" si="163"/>
        <v>10.040000000000873</v>
      </c>
      <c r="G550" s="19">
        <f t="shared" si="164"/>
        <v>99.925821943110449</v>
      </c>
      <c r="H550" s="17">
        <f t="shared" si="161"/>
        <v>5208.9599999999991</v>
      </c>
      <c r="I550" s="18">
        <f t="shared" si="162"/>
        <v>62.637806637806619</v>
      </c>
      <c r="J550" s="17">
        <v>0</v>
      </c>
      <c r="K550" s="17">
        <v>0</v>
      </c>
      <c r="L550" s="17">
        <v>0</v>
      </c>
      <c r="M550" s="17">
        <f t="shared" si="140"/>
        <v>0</v>
      </c>
      <c r="N550" s="19">
        <f t="shared" si="141"/>
        <v>0</v>
      </c>
      <c r="O550" s="23">
        <f t="shared" si="159"/>
        <v>0</v>
      </c>
      <c r="P550" s="15">
        <f t="shared" si="160"/>
        <v>0</v>
      </c>
      <c r="Q550" s="24">
        <f t="shared" si="165"/>
        <v>8316</v>
      </c>
      <c r="R550" s="59">
        <f t="shared" si="166"/>
        <v>13535</v>
      </c>
      <c r="S550" s="59">
        <f t="shared" si="167"/>
        <v>13524.96</v>
      </c>
      <c r="T550" s="59">
        <f t="shared" si="168"/>
        <v>-10.040000000000873</v>
      </c>
      <c r="U550" s="60">
        <f t="shared" si="169"/>
        <v>99.925821943110449</v>
      </c>
      <c r="V550" s="17">
        <f t="shared" si="170"/>
        <v>5208.9599999999991</v>
      </c>
      <c r="W550" s="61">
        <f t="shared" si="171"/>
        <v>62.637806637806619</v>
      </c>
    </row>
    <row r="551" spans="1:23" s="1" customFormat="1" x14ac:dyDescent="0.2">
      <c r="A551" s="26" t="s">
        <v>133</v>
      </c>
      <c r="B551" s="70" t="s">
        <v>134</v>
      </c>
      <c r="C551" s="17">
        <f>C594+C602</f>
        <v>490861</v>
      </c>
      <c r="D551" s="17">
        <f>D594+D602</f>
        <v>1206516</v>
      </c>
      <c r="E551" s="17">
        <f>E594+E602</f>
        <v>466873.05</v>
      </c>
      <c r="F551" s="17">
        <f t="shared" si="163"/>
        <v>739642.95</v>
      </c>
      <c r="G551" s="19">
        <f t="shared" si="164"/>
        <v>38.695968391633428</v>
      </c>
      <c r="H551" s="17">
        <f t="shared" si="161"/>
        <v>-23987.950000000012</v>
      </c>
      <c r="I551" s="18">
        <f t="shared" si="162"/>
        <v>-4.8869129957360684</v>
      </c>
      <c r="J551" s="17">
        <v>0</v>
      </c>
      <c r="K551" s="17">
        <v>0</v>
      </c>
      <c r="L551" s="17">
        <v>0</v>
      </c>
      <c r="M551" s="17">
        <f t="shared" si="140"/>
        <v>0</v>
      </c>
      <c r="N551" s="19">
        <f t="shared" si="141"/>
        <v>0</v>
      </c>
      <c r="O551" s="23">
        <f t="shared" si="159"/>
        <v>0</v>
      </c>
      <c r="P551" s="15">
        <f t="shared" si="160"/>
        <v>0</v>
      </c>
      <c r="Q551" s="24">
        <f t="shared" si="165"/>
        <v>490861</v>
      </c>
      <c r="R551" s="59">
        <f t="shared" si="166"/>
        <v>1206516</v>
      </c>
      <c r="S551" s="59">
        <f t="shared" si="167"/>
        <v>466873.05</v>
      </c>
      <c r="T551" s="59">
        <f t="shared" si="168"/>
        <v>-739642.95</v>
      </c>
      <c r="U551" s="60">
        <f t="shared" si="169"/>
        <v>38.695968391633428</v>
      </c>
      <c r="V551" s="17">
        <f t="shared" si="170"/>
        <v>-23987.950000000012</v>
      </c>
      <c r="W551" s="61">
        <f t="shared" si="171"/>
        <v>-4.8869129957360684</v>
      </c>
    </row>
    <row r="552" spans="1:23" s="1" customFormat="1" x14ac:dyDescent="0.2">
      <c r="A552" s="26" t="s">
        <v>135</v>
      </c>
      <c r="B552" s="70" t="s">
        <v>136</v>
      </c>
      <c r="C552" s="17">
        <f t="shared" ref="C552:E553" si="177">C603</f>
        <v>875.63</v>
      </c>
      <c r="D552" s="17">
        <f t="shared" si="177"/>
        <v>1182</v>
      </c>
      <c r="E552" s="17">
        <f t="shared" si="177"/>
        <v>1181.1199999999999</v>
      </c>
      <c r="F552" s="17">
        <f t="shared" si="163"/>
        <v>0.88000000000010914</v>
      </c>
      <c r="G552" s="19">
        <f t="shared" si="164"/>
        <v>99.925549915397625</v>
      </c>
      <c r="H552" s="17">
        <f t="shared" si="161"/>
        <v>305.4899999999999</v>
      </c>
      <c r="I552" s="18">
        <f t="shared" si="162"/>
        <v>34.888023480237081</v>
      </c>
      <c r="J552" s="17">
        <v>0</v>
      </c>
      <c r="K552" s="17">
        <v>0</v>
      </c>
      <c r="L552" s="17">
        <v>0</v>
      </c>
      <c r="M552" s="17">
        <f t="shared" si="140"/>
        <v>0</v>
      </c>
      <c r="N552" s="19">
        <f t="shared" si="141"/>
        <v>0</v>
      </c>
      <c r="O552" s="23">
        <f t="shared" si="159"/>
        <v>0</v>
      </c>
      <c r="P552" s="15">
        <f t="shared" si="160"/>
        <v>0</v>
      </c>
      <c r="Q552" s="24">
        <f t="shared" si="165"/>
        <v>875.63</v>
      </c>
      <c r="R552" s="59">
        <f t="shared" si="166"/>
        <v>1182</v>
      </c>
      <c r="S552" s="59">
        <f t="shared" si="167"/>
        <v>1181.1199999999999</v>
      </c>
      <c r="T552" s="59">
        <f t="shared" si="168"/>
        <v>-0.88000000000010914</v>
      </c>
      <c r="U552" s="60">
        <f t="shared" si="169"/>
        <v>99.925549915397625</v>
      </c>
      <c r="V552" s="17">
        <f t="shared" si="170"/>
        <v>305.4899999999999</v>
      </c>
      <c r="W552" s="61">
        <f t="shared" si="171"/>
        <v>34.888023480237081</v>
      </c>
    </row>
    <row r="553" spans="1:23" s="20" customFormat="1" x14ac:dyDescent="0.2">
      <c r="A553" s="26" t="s">
        <v>141</v>
      </c>
      <c r="B553" s="70" t="s">
        <v>142</v>
      </c>
      <c r="C553" s="17">
        <f t="shared" si="177"/>
        <v>824.24</v>
      </c>
      <c r="D553" s="17">
        <f t="shared" si="177"/>
        <v>2000</v>
      </c>
      <c r="E553" s="17">
        <f t="shared" si="177"/>
        <v>170.53</v>
      </c>
      <c r="F553" s="17">
        <f t="shared" si="163"/>
        <v>1829.47</v>
      </c>
      <c r="G553" s="19">
        <f t="shared" si="164"/>
        <v>8.5265000000000004</v>
      </c>
      <c r="H553" s="17">
        <f t="shared" si="161"/>
        <v>-653.71</v>
      </c>
      <c r="I553" s="18">
        <f t="shared" si="162"/>
        <v>-79.310637678346112</v>
      </c>
      <c r="J553" s="17">
        <v>0</v>
      </c>
      <c r="K553" s="17">
        <v>0</v>
      </c>
      <c r="L553" s="17">
        <v>0</v>
      </c>
      <c r="M553" s="17">
        <f t="shared" si="140"/>
        <v>0</v>
      </c>
      <c r="N553" s="19">
        <f t="shared" si="141"/>
        <v>0</v>
      </c>
      <c r="O553" s="23">
        <f t="shared" ref="O553:O616" si="178">L553-J553</f>
        <v>0</v>
      </c>
      <c r="P553" s="15">
        <f t="shared" ref="P553:P616" si="179">IF(J553=0,0,L553/J553*100-100)</f>
        <v>0</v>
      </c>
      <c r="Q553" s="24">
        <f t="shared" si="165"/>
        <v>824.24</v>
      </c>
      <c r="R553" s="24">
        <f t="shared" si="166"/>
        <v>2000</v>
      </c>
      <c r="S553" s="24">
        <f t="shared" si="167"/>
        <v>170.53</v>
      </c>
      <c r="T553" s="24">
        <f t="shared" si="168"/>
        <v>-1829.47</v>
      </c>
      <c r="U553" s="57">
        <f t="shared" si="169"/>
        <v>8.5265000000000004</v>
      </c>
      <c r="V553" s="23">
        <f t="shared" si="170"/>
        <v>-653.71</v>
      </c>
      <c r="W553" s="58">
        <f t="shared" si="171"/>
        <v>-79.310637678346112</v>
      </c>
    </row>
    <row r="554" spans="1:23" s="20" customFormat="1" x14ac:dyDescent="0.2">
      <c r="A554" s="26" t="s">
        <v>186</v>
      </c>
      <c r="B554" s="70" t="s">
        <v>256</v>
      </c>
      <c r="C554" s="17">
        <v>0</v>
      </c>
      <c r="D554" s="17">
        <v>0</v>
      </c>
      <c r="E554" s="17">
        <v>0</v>
      </c>
      <c r="F554" s="17">
        <f t="shared" si="163"/>
        <v>0</v>
      </c>
      <c r="G554" s="19">
        <f t="shared" si="164"/>
        <v>0</v>
      </c>
      <c r="H554" s="17">
        <f t="shared" si="161"/>
        <v>0</v>
      </c>
      <c r="I554" s="18">
        <f t="shared" si="162"/>
        <v>0</v>
      </c>
      <c r="J554" s="17">
        <f>J555</f>
        <v>881331.64999999991</v>
      </c>
      <c r="K554" s="17">
        <f>K555</f>
        <v>518633</v>
      </c>
      <c r="L554" s="17">
        <f>L555</f>
        <v>517994.16</v>
      </c>
      <c r="M554" s="17">
        <f t="shared" si="140"/>
        <v>638.84000000002561</v>
      </c>
      <c r="N554" s="19">
        <f t="shared" si="141"/>
        <v>99.876822338725063</v>
      </c>
      <c r="O554" s="23">
        <f t="shared" si="178"/>
        <v>-363337.48999999993</v>
      </c>
      <c r="P554" s="15">
        <f t="shared" si="179"/>
        <v>-41.225966411168827</v>
      </c>
      <c r="Q554" s="24">
        <f t="shared" si="165"/>
        <v>881331.64999999991</v>
      </c>
      <c r="R554" s="24">
        <f t="shared" si="166"/>
        <v>518633</v>
      </c>
      <c r="S554" s="24">
        <f t="shared" si="167"/>
        <v>517994.16</v>
      </c>
      <c r="T554" s="24">
        <f t="shared" si="168"/>
        <v>-638.84000000002561</v>
      </c>
      <c r="U554" s="57">
        <f t="shared" si="169"/>
        <v>99.876822338725063</v>
      </c>
      <c r="V554" s="23">
        <f t="shared" si="170"/>
        <v>-363337.48999999993</v>
      </c>
      <c r="W554" s="58">
        <f t="shared" si="171"/>
        <v>-41.225966411168827</v>
      </c>
    </row>
    <row r="555" spans="1:23" s="20" customFormat="1" x14ac:dyDescent="0.2">
      <c r="A555" s="26" t="s">
        <v>257</v>
      </c>
      <c r="B555" s="70" t="s">
        <v>258</v>
      </c>
      <c r="C555" s="17">
        <v>0</v>
      </c>
      <c r="D555" s="17">
        <v>0</v>
      </c>
      <c r="E555" s="17">
        <v>0</v>
      </c>
      <c r="F555" s="17">
        <f t="shared" si="163"/>
        <v>0</v>
      </c>
      <c r="G555" s="19">
        <f t="shared" si="164"/>
        <v>0</v>
      </c>
      <c r="H555" s="17">
        <f t="shared" si="161"/>
        <v>0</v>
      </c>
      <c r="I555" s="18">
        <f t="shared" si="162"/>
        <v>0</v>
      </c>
      <c r="J555" s="17">
        <f>J556+J557+J559</f>
        <v>881331.64999999991</v>
      </c>
      <c r="K555" s="17">
        <f>K556+K557+K559</f>
        <v>518633</v>
      </c>
      <c r="L555" s="17">
        <f>L556+L557+L559</f>
        <v>517994.16</v>
      </c>
      <c r="M555" s="17">
        <f t="shared" si="140"/>
        <v>638.84000000002561</v>
      </c>
      <c r="N555" s="19">
        <f t="shared" si="141"/>
        <v>99.876822338725063</v>
      </c>
      <c r="O555" s="23">
        <f t="shared" si="178"/>
        <v>-363337.48999999993</v>
      </c>
      <c r="P555" s="15">
        <f t="shared" si="179"/>
        <v>-41.225966411168827</v>
      </c>
      <c r="Q555" s="24">
        <f t="shared" si="165"/>
        <v>881331.64999999991</v>
      </c>
      <c r="R555" s="24">
        <f t="shared" si="166"/>
        <v>518633</v>
      </c>
      <c r="S555" s="24">
        <f t="shared" si="167"/>
        <v>517994.16</v>
      </c>
      <c r="T555" s="24">
        <f t="shared" si="168"/>
        <v>-638.84000000002561</v>
      </c>
      <c r="U555" s="57">
        <f t="shared" si="169"/>
        <v>99.876822338725063</v>
      </c>
      <c r="V555" s="23">
        <f t="shared" si="170"/>
        <v>-363337.48999999993</v>
      </c>
      <c r="W555" s="58">
        <f t="shared" si="171"/>
        <v>-41.225966411168827</v>
      </c>
    </row>
    <row r="556" spans="1:23" s="20" customFormat="1" ht="25.5" x14ac:dyDescent="0.2">
      <c r="A556" s="26" t="s">
        <v>259</v>
      </c>
      <c r="B556" s="70" t="s">
        <v>260</v>
      </c>
      <c r="C556" s="17">
        <v>0</v>
      </c>
      <c r="D556" s="17">
        <v>0</v>
      </c>
      <c r="E556" s="17">
        <v>0</v>
      </c>
      <c r="F556" s="17">
        <f t="shared" si="163"/>
        <v>0</v>
      </c>
      <c r="G556" s="19">
        <f t="shared" si="164"/>
        <v>0</v>
      </c>
      <c r="H556" s="17">
        <f t="shared" si="161"/>
        <v>0</v>
      </c>
      <c r="I556" s="18">
        <f t="shared" si="162"/>
        <v>0</v>
      </c>
      <c r="J556" s="17">
        <f>J585+J607</f>
        <v>281347.96999999997</v>
      </c>
      <c r="K556" s="17">
        <f>K585+K607</f>
        <v>203844</v>
      </c>
      <c r="L556" s="17">
        <f>L585+L607</f>
        <v>203844</v>
      </c>
      <c r="M556" s="17">
        <f t="shared" si="140"/>
        <v>0</v>
      </c>
      <c r="N556" s="19">
        <f t="shared" si="141"/>
        <v>100</v>
      </c>
      <c r="O556" s="23">
        <f t="shared" si="178"/>
        <v>-77503.969999999972</v>
      </c>
      <c r="P556" s="15">
        <f t="shared" si="179"/>
        <v>-27.547371321001521</v>
      </c>
      <c r="Q556" s="24">
        <f t="shared" si="165"/>
        <v>281347.96999999997</v>
      </c>
      <c r="R556" s="24">
        <f t="shared" si="166"/>
        <v>203844</v>
      </c>
      <c r="S556" s="24">
        <f t="shared" si="167"/>
        <v>203844</v>
      </c>
      <c r="T556" s="24">
        <f t="shared" si="168"/>
        <v>0</v>
      </c>
      <c r="U556" s="57">
        <f t="shared" si="169"/>
        <v>100</v>
      </c>
      <c r="V556" s="23">
        <f t="shared" si="170"/>
        <v>-77503.969999999972</v>
      </c>
      <c r="W556" s="58">
        <f t="shared" si="171"/>
        <v>-27.547371321001521</v>
      </c>
    </row>
    <row r="557" spans="1:23" s="20" customFormat="1" x14ac:dyDescent="0.2">
      <c r="A557" s="26" t="s">
        <v>269</v>
      </c>
      <c r="B557" s="70" t="s">
        <v>270</v>
      </c>
      <c r="C557" s="17">
        <v>0</v>
      </c>
      <c r="D557" s="17">
        <v>0</v>
      </c>
      <c r="E557" s="17">
        <v>0</v>
      </c>
      <c r="F557" s="17">
        <f t="shared" si="163"/>
        <v>0</v>
      </c>
      <c r="G557" s="19">
        <f t="shared" si="164"/>
        <v>0</v>
      </c>
      <c r="H557" s="17">
        <f t="shared" si="161"/>
        <v>0</v>
      </c>
      <c r="I557" s="18">
        <f t="shared" si="162"/>
        <v>0</v>
      </c>
      <c r="J557" s="17">
        <f>J558</f>
        <v>301416</v>
      </c>
      <c r="K557" s="17">
        <f>K558</f>
        <v>0</v>
      </c>
      <c r="L557" s="17">
        <f>L558</f>
        <v>0</v>
      </c>
      <c r="M557" s="17">
        <f t="shared" si="140"/>
        <v>0</v>
      </c>
      <c r="N557" s="19">
        <f t="shared" si="141"/>
        <v>0</v>
      </c>
      <c r="O557" s="23">
        <f t="shared" si="178"/>
        <v>-301416</v>
      </c>
      <c r="P557" s="15">
        <f t="shared" si="179"/>
        <v>-100</v>
      </c>
      <c r="Q557" s="24">
        <f t="shared" si="165"/>
        <v>301416</v>
      </c>
      <c r="R557" s="24">
        <f t="shared" si="166"/>
        <v>0</v>
      </c>
      <c r="S557" s="24">
        <f t="shared" si="167"/>
        <v>0</v>
      </c>
      <c r="T557" s="24">
        <f t="shared" si="168"/>
        <v>0</v>
      </c>
      <c r="U557" s="57">
        <f t="shared" si="169"/>
        <v>0</v>
      </c>
      <c r="V557" s="23">
        <f t="shared" si="170"/>
        <v>-301416</v>
      </c>
      <c r="W557" s="58">
        <f t="shared" si="171"/>
        <v>-100</v>
      </c>
    </row>
    <row r="558" spans="1:23" s="20" customFormat="1" ht="25.5" x14ac:dyDescent="0.2">
      <c r="A558" s="26" t="s">
        <v>271</v>
      </c>
      <c r="B558" s="65" t="s">
        <v>272</v>
      </c>
      <c r="C558" s="17">
        <v>0</v>
      </c>
      <c r="D558" s="17">
        <v>0</v>
      </c>
      <c r="E558" s="17">
        <v>0</v>
      </c>
      <c r="F558" s="17">
        <f t="shared" si="163"/>
        <v>0</v>
      </c>
      <c r="G558" s="19">
        <f t="shared" si="164"/>
        <v>0</v>
      </c>
      <c r="H558" s="17">
        <f t="shared" si="161"/>
        <v>0</v>
      </c>
      <c r="I558" s="18">
        <f t="shared" si="162"/>
        <v>0</v>
      </c>
      <c r="J558" s="17">
        <f>J616</f>
        <v>301416</v>
      </c>
      <c r="K558" s="17">
        <f>K616</f>
        <v>0</v>
      </c>
      <c r="L558" s="17">
        <f>L616</f>
        <v>0</v>
      </c>
      <c r="M558" s="17">
        <f t="shared" si="140"/>
        <v>0</v>
      </c>
      <c r="N558" s="19">
        <f t="shared" si="141"/>
        <v>0</v>
      </c>
      <c r="O558" s="23">
        <f t="shared" si="178"/>
        <v>-301416</v>
      </c>
      <c r="P558" s="15">
        <f t="shared" si="179"/>
        <v>-100</v>
      </c>
      <c r="Q558" s="24">
        <f t="shared" si="165"/>
        <v>301416</v>
      </c>
      <c r="R558" s="24">
        <f t="shared" si="166"/>
        <v>0</v>
      </c>
      <c r="S558" s="24">
        <f t="shared" si="167"/>
        <v>0</v>
      </c>
      <c r="T558" s="24">
        <f t="shared" si="168"/>
        <v>0</v>
      </c>
      <c r="U558" s="57">
        <f t="shared" si="169"/>
        <v>0</v>
      </c>
      <c r="V558" s="23">
        <f t="shared" si="170"/>
        <v>-301416</v>
      </c>
      <c r="W558" s="58">
        <f t="shared" si="171"/>
        <v>-100</v>
      </c>
    </row>
    <row r="559" spans="1:23" s="20" customFormat="1" x14ac:dyDescent="0.2">
      <c r="A559" s="26" t="s">
        <v>261</v>
      </c>
      <c r="B559" s="70" t="s">
        <v>262</v>
      </c>
      <c r="C559" s="17">
        <v>0</v>
      </c>
      <c r="D559" s="17">
        <v>0</v>
      </c>
      <c r="E559" s="17">
        <v>0</v>
      </c>
      <c r="F559" s="17">
        <f t="shared" si="163"/>
        <v>0</v>
      </c>
      <c r="G559" s="19">
        <f t="shared" si="164"/>
        <v>0</v>
      </c>
      <c r="H559" s="17">
        <f t="shared" si="161"/>
        <v>0</v>
      </c>
      <c r="I559" s="18">
        <f t="shared" si="162"/>
        <v>0</v>
      </c>
      <c r="J559" s="17">
        <f>J560</f>
        <v>298567.67999999999</v>
      </c>
      <c r="K559" s="17">
        <f>K560</f>
        <v>314789</v>
      </c>
      <c r="L559" s="17">
        <f>L560</f>
        <v>314150.15999999997</v>
      </c>
      <c r="M559" s="17">
        <f t="shared" si="140"/>
        <v>638.84000000002561</v>
      </c>
      <c r="N559" s="19">
        <f t="shared" si="141"/>
        <v>99.797057711673517</v>
      </c>
      <c r="O559" s="23">
        <f t="shared" si="178"/>
        <v>15582.479999999981</v>
      </c>
      <c r="P559" s="15">
        <f t="shared" si="179"/>
        <v>5.2190779658400857</v>
      </c>
      <c r="Q559" s="24">
        <f t="shared" si="165"/>
        <v>298567.67999999999</v>
      </c>
      <c r="R559" s="24">
        <f t="shared" si="166"/>
        <v>314789</v>
      </c>
      <c r="S559" s="24">
        <f t="shared" si="167"/>
        <v>314150.15999999997</v>
      </c>
      <c r="T559" s="24">
        <f t="shared" si="168"/>
        <v>-638.84000000002561</v>
      </c>
      <c r="U559" s="57">
        <f t="shared" si="169"/>
        <v>99.797057711673517</v>
      </c>
      <c r="V559" s="23">
        <f t="shared" si="170"/>
        <v>15582.479999999981</v>
      </c>
      <c r="W559" s="58">
        <f t="shared" si="171"/>
        <v>5.2190779658400857</v>
      </c>
    </row>
    <row r="560" spans="1:23" s="20" customFormat="1" x14ac:dyDescent="0.2">
      <c r="A560" s="26" t="s">
        <v>263</v>
      </c>
      <c r="B560" s="70" t="s">
        <v>264</v>
      </c>
      <c r="C560" s="17">
        <v>0</v>
      </c>
      <c r="D560" s="17">
        <v>0</v>
      </c>
      <c r="E560" s="17">
        <v>0</v>
      </c>
      <c r="F560" s="17">
        <f t="shared" si="163"/>
        <v>0</v>
      </c>
      <c r="G560" s="19">
        <f t="shared" si="164"/>
        <v>0</v>
      </c>
      <c r="H560" s="17">
        <f t="shared" si="161"/>
        <v>0</v>
      </c>
      <c r="I560" s="18">
        <f t="shared" si="162"/>
        <v>0</v>
      </c>
      <c r="J560" s="17">
        <f>J569+J587</f>
        <v>298567.67999999999</v>
      </c>
      <c r="K560" s="17">
        <f>K569+K587</f>
        <v>314789</v>
      </c>
      <c r="L560" s="17">
        <f>L569+L587</f>
        <v>314150.15999999997</v>
      </c>
      <c r="M560" s="17">
        <f t="shared" si="140"/>
        <v>638.84000000002561</v>
      </c>
      <c r="N560" s="19">
        <f t="shared" si="141"/>
        <v>99.797057711673517</v>
      </c>
      <c r="O560" s="23">
        <f t="shared" si="178"/>
        <v>15582.479999999981</v>
      </c>
      <c r="P560" s="15">
        <f t="shared" si="179"/>
        <v>5.2190779658400857</v>
      </c>
      <c r="Q560" s="24">
        <f t="shared" si="165"/>
        <v>298567.67999999999</v>
      </c>
      <c r="R560" s="24">
        <f t="shared" si="166"/>
        <v>314789</v>
      </c>
      <c r="S560" s="24">
        <f t="shared" si="167"/>
        <v>314150.15999999997</v>
      </c>
      <c r="T560" s="24">
        <f t="shared" si="168"/>
        <v>-638.84000000002561</v>
      </c>
      <c r="U560" s="57">
        <f t="shared" si="169"/>
        <v>99.797057711673517</v>
      </c>
      <c r="V560" s="23">
        <f t="shared" si="170"/>
        <v>15582.479999999981</v>
      </c>
      <c r="W560" s="58">
        <f t="shared" si="171"/>
        <v>5.2190779658400857</v>
      </c>
    </row>
    <row r="561" spans="1:23" s="20" customFormat="1" ht="25.5" x14ac:dyDescent="0.2">
      <c r="A561" s="34" t="s">
        <v>212</v>
      </c>
      <c r="B561" s="71" t="s">
        <v>213</v>
      </c>
      <c r="C561" s="35">
        <v>112203.48</v>
      </c>
      <c r="D561" s="35">
        <v>13880</v>
      </c>
      <c r="E561" s="35">
        <v>0</v>
      </c>
      <c r="F561" s="35">
        <f t="shared" si="163"/>
        <v>13880</v>
      </c>
      <c r="G561" s="42">
        <f t="shared" si="164"/>
        <v>0</v>
      </c>
      <c r="H561" s="35">
        <f t="shared" si="161"/>
        <v>-112203.48</v>
      </c>
      <c r="I561" s="15">
        <f t="shared" si="162"/>
        <v>-100</v>
      </c>
      <c r="J561" s="35">
        <v>0</v>
      </c>
      <c r="K561" s="35">
        <v>314789</v>
      </c>
      <c r="L561" s="35">
        <v>314150.15999999997</v>
      </c>
      <c r="M561" s="35">
        <f t="shared" si="140"/>
        <v>638.84000000002561</v>
      </c>
      <c r="N561" s="42">
        <f t="shared" si="141"/>
        <v>99.797057711673517</v>
      </c>
      <c r="O561" s="35">
        <f t="shared" si="178"/>
        <v>314150.15999999997</v>
      </c>
      <c r="P561" s="15">
        <f t="shared" si="179"/>
        <v>0</v>
      </c>
      <c r="Q561" s="24">
        <f t="shared" si="165"/>
        <v>112203.48</v>
      </c>
      <c r="R561" s="24">
        <f t="shared" si="166"/>
        <v>328669</v>
      </c>
      <c r="S561" s="24">
        <f t="shared" si="167"/>
        <v>314150.15999999997</v>
      </c>
      <c r="T561" s="24">
        <f t="shared" si="168"/>
        <v>-14518.840000000026</v>
      </c>
      <c r="U561" s="57">
        <f t="shared" si="169"/>
        <v>95.582534403913968</v>
      </c>
      <c r="V561" s="23">
        <f t="shared" si="170"/>
        <v>201946.68</v>
      </c>
      <c r="W561" s="58">
        <f t="shared" si="171"/>
        <v>179.98254599589961</v>
      </c>
    </row>
    <row r="562" spans="1:23" s="20" customFormat="1" x14ac:dyDescent="0.2">
      <c r="A562" s="28" t="s">
        <v>109</v>
      </c>
      <c r="B562" s="65" t="s">
        <v>110</v>
      </c>
      <c r="C562" s="23">
        <v>112203.48</v>
      </c>
      <c r="D562" s="23">
        <v>13880</v>
      </c>
      <c r="E562" s="23">
        <v>0</v>
      </c>
      <c r="F562" s="23">
        <f t="shared" si="163"/>
        <v>13880</v>
      </c>
      <c r="G562" s="14">
        <f t="shared" si="164"/>
        <v>0</v>
      </c>
      <c r="H562" s="23">
        <f t="shared" si="161"/>
        <v>-112203.48</v>
      </c>
      <c r="I562" s="15">
        <f t="shared" si="162"/>
        <v>-100</v>
      </c>
      <c r="J562" s="29">
        <v>0</v>
      </c>
      <c r="K562" s="29">
        <v>0</v>
      </c>
      <c r="L562" s="29">
        <v>0</v>
      </c>
      <c r="M562" s="23">
        <f t="shared" si="140"/>
        <v>0</v>
      </c>
      <c r="N562" s="14">
        <f t="shared" si="141"/>
        <v>0</v>
      </c>
      <c r="O562" s="23">
        <f t="shared" si="178"/>
        <v>0</v>
      </c>
      <c r="P562" s="15">
        <f t="shared" si="179"/>
        <v>0</v>
      </c>
      <c r="Q562" s="24">
        <f t="shared" si="165"/>
        <v>112203.48</v>
      </c>
      <c r="R562" s="24">
        <f t="shared" si="166"/>
        <v>13880</v>
      </c>
      <c r="S562" s="24">
        <f t="shared" si="167"/>
        <v>0</v>
      </c>
      <c r="T562" s="24">
        <f t="shared" si="168"/>
        <v>-13880</v>
      </c>
      <c r="U562" s="57">
        <f t="shared" si="169"/>
        <v>0</v>
      </c>
      <c r="V562" s="23">
        <f t="shared" si="170"/>
        <v>-112203.48</v>
      </c>
      <c r="W562" s="58">
        <f t="shared" si="171"/>
        <v>-100</v>
      </c>
    </row>
    <row r="563" spans="1:23" s="20" customFormat="1" x14ac:dyDescent="0.2">
      <c r="A563" s="28" t="s">
        <v>119</v>
      </c>
      <c r="B563" s="65" t="s">
        <v>120</v>
      </c>
      <c r="C563" s="23">
        <v>112203.48</v>
      </c>
      <c r="D563" s="23">
        <v>13880</v>
      </c>
      <c r="E563" s="23">
        <v>0</v>
      </c>
      <c r="F563" s="23">
        <f t="shared" si="163"/>
        <v>13880</v>
      </c>
      <c r="G563" s="14">
        <f t="shared" si="164"/>
        <v>0</v>
      </c>
      <c r="H563" s="23">
        <f t="shared" si="161"/>
        <v>-112203.48</v>
      </c>
      <c r="I563" s="15">
        <f t="shared" si="162"/>
        <v>-100</v>
      </c>
      <c r="J563" s="29">
        <v>0</v>
      </c>
      <c r="K563" s="29">
        <v>0</v>
      </c>
      <c r="L563" s="29">
        <v>0</v>
      </c>
      <c r="M563" s="23">
        <f t="shared" si="140"/>
        <v>0</v>
      </c>
      <c r="N563" s="14">
        <f t="shared" si="141"/>
        <v>0</v>
      </c>
      <c r="O563" s="23">
        <f t="shared" si="178"/>
        <v>0</v>
      </c>
      <c r="P563" s="15">
        <f t="shared" si="179"/>
        <v>0</v>
      </c>
      <c r="Q563" s="24">
        <f t="shared" si="165"/>
        <v>112203.48</v>
      </c>
      <c r="R563" s="24">
        <f t="shared" si="166"/>
        <v>13880</v>
      </c>
      <c r="S563" s="24">
        <f t="shared" si="167"/>
        <v>0</v>
      </c>
      <c r="T563" s="24">
        <f t="shared" si="168"/>
        <v>-13880</v>
      </c>
      <c r="U563" s="57">
        <f t="shared" si="169"/>
        <v>0</v>
      </c>
      <c r="V563" s="23">
        <f t="shared" si="170"/>
        <v>-112203.48</v>
      </c>
      <c r="W563" s="58">
        <f t="shared" si="171"/>
        <v>-100</v>
      </c>
    </row>
    <row r="564" spans="1:23" s="20" customFormat="1" ht="25.5" x14ac:dyDescent="0.2">
      <c r="A564" s="28" t="s">
        <v>121</v>
      </c>
      <c r="B564" s="65" t="s">
        <v>122</v>
      </c>
      <c r="C564" s="23">
        <v>79258.64</v>
      </c>
      <c r="D564" s="23">
        <v>0</v>
      </c>
      <c r="E564" s="23">
        <v>0</v>
      </c>
      <c r="F564" s="23">
        <f t="shared" si="163"/>
        <v>0</v>
      </c>
      <c r="G564" s="14">
        <f t="shared" si="164"/>
        <v>0</v>
      </c>
      <c r="H564" s="23">
        <f t="shared" si="161"/>
        <v>-79258.64</v>
      </c>
      <c r="I564" s="15">
        <f t="shared" si="162"/>
        <v>-100</v>
      </c>
      <c r="J564" s="29">
        <v>0</v>
      </c>
      <c r="K564" s="29">
        <v>0</v>
      </c>
      <c r="L564" s="29">
        <v>0</v>
      </c>
      <c r="M564" s="23">
        <f t="shared" si="140"/>
        <v>0</v>
      </c>
      <c r="N564" s="14">
        <f t="shared" si="141"/>
        <v>0</v>
      </c>
      <c r="O564" s="23">
        <f t="shared" si="178"/>
        <v>0</v>
      </c>
      <c r="P564" s="15">
        <f t="shared" si="179"/>
        <v>0</v>
      </c>
      <c r="Q564" s="24">
        <f t="shared" si="165"/>
        <v>79258.64</v>
      </c>
      <c r="R564" s="24">
        <f t="shared" si="166"/>
        <v>0</v>
      </c>
      <c r="S564" s="24">
        <f t="shared" si="167"/>
        <v>0</v>
      </c>
      <c r="T564" s="24">
        <f t="shared" si="168"/>
        <v>0</v>
      </c>
      <c r="U564" s="57">
        <f t="shared" si="169"/>
        <v>0</v>
      </c>
      <c r="V564" s="23">
        <f t="shared" si="170"/>
        <v>-79258.64</v>
      </c>
      <c r="W564" s="58">
        <f t="shared" si="171"/>
        <v>-100</v>
      </c>
    </row>
    <row r="565" spans="1:23" s="20" customFormat="1" x14ac:dyDescent="0.2">
      <c r="A565" s="28" t="s">
        <v>123</v>
      </c>
      <c r="B565" s="65" t="s">
        <v>124</v>
      </c>
      <c r="C565" s="23">
        <v>32944.839999999997</v>
      </c>
      <c r="D565" s="23">
        <v>13880</v>
      </c>
      <c r="E565" s="23">
        <v>0</v>
      </c>
      <c r="F565" s="23">
        <f t="shared" si="163"/>
        <v>13880</v>
      </c>
      <c r="G565" s="14">
        <f t="shared" si="164"/>
        <v>0</v>
      </c>
      <c r="H565" s="23">
        <f t="shared" si="161"/>
        <v>-32944.839999999997</v>
      </c>
      <c r="I565" s="15">
        <f t="shared" si="162"/>
        <v>-100</v>
      </c>
      <c r="J565" s="29">
        <v>0</v>
      </c>
      <c r="K565" s="29">
        <v>0</v>
      </c>
      <c r="L565" s="29">
        <v>0</v>
      </c>
      <c r="M565" s="23">
        <f t="shared" si="140"/>
        <v>0</v>
      </c>
      <c r="N565" s="14">
        <f t="shared" si="141"/>
        <v>0</v>
      </c>
      <c r="O565" s="23">
        <f t="shared" si="178"/>
        <v>0</v>
      </c>
      <c r="P565" s="15">
        <f t="shared" si="179"/>
        <v>0</v>
      </c>
      <c r="Q565" s="59">
        <f t="shared" si="165"/>
        <v>32944.839999999997</v>
      </c>
      <c r="R565" s="24">
        <f t="shared" si="166"/>
        <v>13880</v>
      </c>
      <c r="S565" s="24">
        <f t="shared" si="167"/>
        <v>0</v>
      </c>
      <c r="T565" s="24">
        <f t="shared" si="168"/>
        <v>-13880</v>
      </c>
      <c r="U565" s="57">
        <f t="shared" si="169"/>
        <v>0</v>
      </c>
      <c r="V565" s="23">
        <f t="shared" si="170"/>
        <v>-32944.839999999997</v>
      </c>
      <c r="W565" s="58">
        <f t="shared" si="171"/>
        <v>-100</v>
      </c>
    </row>
    <row r="566" spans="1:23" s="1" customFormat="1" x14ac:dyDescent="0.2">
      <c r="A566" s="28" t="s">
        <v>186</v>
      </c>
      <c r="B566" s="65" t="s">
        <v>256</v>
      </c>
      <c r="C566" s="23">
        <v>0</v>
      </c>
      <c r="D566" s="23">
        <v>0</v>
      </c>
      <c r="E566" s="23">
        <v>0</v>
      </c>
      <c r="F566" s="23">
        <f t="shared" si="163"/>
        <v>0</v>
      </c>
      <c r="G566" s="14">
        <f t="shared" si="164"/>
        <v>0</v>
      </c>
      <c r="H566" s="23">
        <f t="shared" si="161"/>
        <v>0</v>
      </c>
      <c r="I566" s="15">
        <f t="shared" si="162"/>
        <v>0</v>
      </c>
      <c r="J566" s="23">
        <v>0</v>
      </c>
      <c r="K566" s="23">
        <v>314789</v>
      </c>
      <c r="L566" s="23">
        <v>314150.15999999997</v>
      </c>
      <c r="M566" s="23">
        <f t="shared" si="140"/>
        <v>638.84000000002561</v>
      </c>
      <c r="N566" s="14">
        <f t="shared" si="141"/>
        <v>99.797057711673517</v>
      </c>
      <c r="O566" s="23">
        <f t="shared" si="178"/>
        <v>314150.15999999997</v>
      </c>
      <c r="P566" s="15">
        <f t="shared" si="179"/>
        <v>0</v>
      </c>
      <c r="Q566" s="59">
        <f t="shared" si="165"/>
        <v>0</v>
      </c>
      <c r="R566" s="59">
        <f t="shared" si="166"/>
        <v>314789</v>
      </c>
      <c r="S566" s="59">
        <f t="shared" si="167"/>
        <v>314150.15999999997</v>
      </c>
      <c r="T566" s="59">
        <f t="shared" si="168"/>
        <v>-638.84000000002561</v>
      </c>
      <c r="U566" s="60">
        <f t="shared" si="169"/>
        <v>99.797057711673517</v>
      </c>
      <c r="V566" s="17">
        <f t="shared" si="170"/>
        <v>314150.15999999997</v>
      </c>
      <c r="W566" s="61">
        <f t="shared" si="171"/>
        <v>0</v>
      </c>
    </row>
    <row r="567" spans="1:23" s="1" customFormat="1" x14ac:dyDescent="0.2">
      <c r="A567" s="28" t="s">
        <v>257</v>
      </c>
      <c r="B567" s="65" t="s">
        <v>258</v>
      </c>
      <c r="C567" s="23">
        <v>0</v>
      </c>
      <c r="D567" s="23">
        <v>0</v>
      </c>
      <c r="E567" s="23">
        <v>0</v>
      </c>
      <c r="F567" s="23">
        <f t="shared" si="163"/>
        <v>0</v>
      </c>
      <c r="G567" s="14">
        <f t="shared" si="164"/>
        <v>0</v>
      </c>
      <c r="H567" s="23">
        <f t="shared" si="161"/>
        <v>0</v>
      </c>
      <c r="I567" s="15">
        <f t="shared" si="162"/>
        <v>0</v>
      </c>
      <c r="J567" s="23">
        <v>0</v>
      </c>
      <c r="K567" s="23">
        <v>314789</v>
      </c>
      <c r="L567" s="23">
        <v>314150.15999999997</v>
      </c>
      <c r="M567" s="23">
        <f t="shared" si="140"/>
        <v>638.84000000002561</v>
      </c>
      <c r="N567" s="14">
        <f t="shared" si="141"/>
        <v>99.797057711673517</v>
      </c>
      <c r="O567" s="23">
        <f t="shared" si="178"/>
        <v>314150.15999999997</v>
      </c>
      <c r="P567" s="15">
        <f t="shared" si="179"/>
        <v>0</v>
      </c>
      <c r="Q567" s="59">
        <f t="shared" si="165"/>
        <v>0</v>
      </c>
      <c r="R567" s="59">
        <f t="shared" si="166"/>
        <v>314789</v>
      </c>
      <c r="S567" s="59">
        <f t="shared" si="167"/>
        <v>314150.15999999997</v>
      </c>
      <c r="T567" s="59">
        <f t="shared" si="168"/>
        <v>-638.84000000002561</v>
      </c>
      <c r="U567" s="60">
        <f t="shared" si="169"/>
        <v>99.797057711673517</v>
      </c>
      <c r="V567" s="17">
        <f t="shared" si="170"/>
        <v>314150.15999999997</v>
      </c>
      <c r="W567" s="61">
        <f t="shared" si="171"/>
        <v>0</v>
      </c>
    </row>
    <row r="568" spans="1:23" s="1" customFormat="1" x14ac:dyDescent="0.2">
      <c r="A568" s="28" t="s">
        <v>261</v>
      </c>
      <c r="B568" s="65" t="s">
        <v>262</v>
      </c>
      <c r="C568" s="23">
        <v>0</v>
      </c>
      <c r="D568" s="23">
        <v>0</v>
      </c>
      <c r="E568" s="23">
        <v>0</v>
      </c>
      <c r="F568" s="23">
        <f t="shared" si="163"/>
        <v>0</v>
      </c>
      <c r="G568" s="14">
        <f t="shared" si="164"/>
        <v>0</v>
      </c>
      <c r="H568" s="23">
        <f t="shared" si="161"/>
        <v>0</v>
      </c>
      <c r="I568" s="15">
        <f t="shared" si="162"/>
        <v>0</v>
      </c>
      <c r="J568" s="23">
        <v>0</v>
      </c>
      <c r="K568" s="23">
        <v>314789</v>
      </c>
      <c r="L568" s="23">
        <v>314150.15999999997</v>
      </c>
      <c r="M568" s="23">
        <f t="shared" si="140"/>
        <v>638.84000000002561</v>
      </c>
      <c r="N568" s="14">
        <f t="shared" si="141"/>
        <v>99.797057711673517</v>
      </c>
      <c r="O568" s="23">
        <f t="shared" si="178"/>
        <v>314150.15999999997</v>
      </c>
      <c r="P568" s="15">
        <f t="shared" si="179"/>
        <v>0</v>
      </c>
      <c r="Q568" s="59">
        <f t="shared" si="165"/>
        <v>0</v>
      </c>
      <c r="R568" s="59">
        <f t="shared" si="166"/>
        <v>314789</v>
      </c>
      <c r="S568" s="59">
        <f t="shared" si="167"/>
        <v>314150.15999999997</v>
      </c>
      <c r="T568" s="59">
        <f t="shared" si="168"/>
        <v>-638.84000000002561</v>
      </c>
      <c r="U568" s="60">
        <f t="shared" si="169"/>
        <v>99.797057711673517</v>
      </c>
      <c r="V568" s="17">
        <f t="shared" si="170"/>
        <v>314150.15999999997</v>
      </c>
      <c r="W568" s="61">
        <f t="shared" si="171"/>
        <v>0</v>
      </c>
    </row>
    <row r="569" spans="1:23" s="1" customFormat="1" x14ac:dyDescent="0.2">
      <c r="A569" s="28" t="s">
        <v>263</v>
      </c>
      <c r="B569" s="65" t="s">
        <v>264</v>
      </c>
      <c r="C569" s="23">
        <v>0</v>
      </c>
      <c r="D569" s="23">
        <v>0</v>
      </c>
      <c r="E569" s="23">
        <v>0</v>
      </c>
      <c r="F569" s="23">
        <f t="shared" si="163"/>
        <v>0</v>
      </c>
      <c r="G569" s="14">
        <f t="shared" si="164"/>
        <v>0</v>
      </c>
      <c r="H569" s="23">
        <f t="shared" si="161"/>
        <v>0</v>
      </c>
      <c r="I569" s="15">
        <f t="shared" si="162"/>
        <v>0</v>
      </c>
      <c r="J569" s="23">
        <v>0</v>
      </c>
      <c r="K569" s="23">
        <v>314789</v>
      </c>
      <c r="L569" s="23">
        <v>314150.15999999997</v>
      </c>
      <c r="M569" s="23">
        <f t="shared" si="140"/>
        <v>638.84000000002561</v>
      </c>
      <c r="N569" s="14">
        <f t="shared" si="141"/>
        <v>99.797057711673517</v>
      </c>
      <c r="O569" s="17">
        <f t="shared" si="178"/>
        <v>314150.15999999997</v>
      </c>
      <c r="P569" s="18">
        <f t="shared" si="179"/>
        <v>0</v>
      </c>
      <c r="Q569" s="24">
        <f t="shared" si="165"/>
        <v>0</v>
      </c>
      <c r="R569" s="59">
        <f t="shared" si="166"/>
        <v>314789</v>
      </c>
      <c r="S569" s="59">
        <f t="shared" si="167"/>
        <v>314150.15999999997</v>
      </c>
      <c r="T569" s="59">
        <f t="shared" si="168"/>
        <v>-638.84000000002561</v>
      </c>
      <c r="U569" s="60">
        <f t="shared" si="169"/>
        <v>99.797057711673517</v>
      </c>
      <c r="V569" s="17">
        <f t="shared" si="170"/>
        <v>314150.15999999997</v>
      </c>
      <c r="W569" s="61">
        <f t="shared" si="171"/>
        <v>0</v>
      </c>
    </row>
    <row r="570" spans="1:23" s="20" customFormat="1" ht="25.5" x14ac:dyDescent="0.2">
      <c r="A570" s="34" t="s">
        <v>214</v>
      </c>
      <c r="B570" s="71" t="s">
        <v>215</v>
      </c>
      <c r="C570" s="35">
        <v>0</v>
      </c>
      <c r="D570" s="35">
        <v>0</v>
      </c>
      <c r="E570" s="35">
        <v>0</v>
      </c>
      <c r="F570" s="35">
        <f t="shared" si="163"/>
        <v>0</v>
      </c>
      <c r="G570" s="35">
        <f t="shared" si="164"/>
        <v>0</v>
      </c>
      <c r="H570" s="35">
        <f t="shared" si="161"/>
        <v>0</v>
      </c>
      <c r="I570" s="15">
        <f t="shared" si="162"/>
        <v>0</v>
      </c>
      <c r="J570" s="35">
        <v>0</v>
      </c>
      <c r="K570" s="35">
        <v>0</v>
      </c>
      <c r="L570" s="35">
        <v>0</v>
      </c>
      <c r="M570" s="35">
        <f t="shared" si="140"/>
        <v>0</v>
      </c>
      <c r="N570" s="35">
        <f t="shared" si="141"/>
        <v>0</v>
      </c>
      <c r="O570" s="35">
        <f t="shared" si="178"/>
        <v>0</v>
      </c>
      <c r="P570" s="15">
        <f t="shared" si="179"/>
        <v>0</v>
      </c>
      <c r="Q570" s="24">
        <f t="shared" si="165"/>
        <v>0</v>
      </c>
      <c r="R570" s="24">
        <f t="shared" si="166"/>
        <v>0</v>
      </c>
      <c r="S570" s="24">
        <f t="shared" si="167"/>
        <v>0</v>
      </c>
      <c r="T570" s="24">
        <f t="shared" si="168"/>
        <v>0</v>
      </c>
      <c r="U570" s="57">
        <f t="shared" si="169"/>
        <v>0</v>
      </c>
      <c r="V570" s="23">
        <f t="shared" si="170"/>
        <v>0</v>
      </c>
      <c r="W570" s="58">
        <f t="shared" si="171"/>
        <v>0</v>
      </c>
    </row>
    <row r="571" spans="1:23" s="20" customFormat="1" x14ac:dyDescent="0.2">
      <c r="A571" s="28" t="s">
        <v>109</v>
      </c>
      <c r="B571" s="65" t="s">
        <v>110</v>
      </c>
      <c r="C571" s="23">
        <v>0</v>
      </c>
      <c r="D571" s="23">
        <v>0</v>
      </c>
      <c r="E571" s="23">
        <v>0</v>
      </c>
      <c r="F571" s="23">
        <f t="shared" si="163"/>
        <v>0</v>
      </c>
      <c r="G571" s="23">
        <f t="shared" si="164"/>
        <v>0</v>
      </c>
      <c r="H571" s="23">
        <f t="shared" si="161"/>
        <v>0</v>
      </c>
      <c r="I571" s="15">
        <f t="shared" si="162"/>
        <v>0</v>
      </c>
      <c r="J571" s="23">
        <v>0</v>
      </c>
      <c r="K571" s="23">
        <v>0</v>
      </c>
      <c r="L571" s="23">
        <v>0</v>
      </c>
      <c r="M571" s="23">
        <f t="shared" si="140"/>
        <v>0</v>
      </c>
      <c r="N571" s="23">
        <f t="shared" si="141"/>
        <v>0</v>
      </c>
      <c r="O571" s="23">
        <f t="shared" si="178"/>
        <v>0</v>
      </c>
      <c r="P571" s="15">
        <f t="shared" si="179"/>
        <v>0</v>
      </c>
      <c r="Q571" s="24">
        <f t="shared" si="165"/>
        <v>0</v>
      </c>
      <c r="R571" s="24">
        <f t="shared" si="166"/>
        <v>0</v>
      </c>
      <c r="S571" s="24">
        <f t="shared" si="167"/>
        <v>0</v>
      </c>
      <c r="T571" s="24">
        <f t="shared" si="168"/>
        <v>0</v>
      </c>
      <c r="U571" s="57">
        <f t="shared" si="169"/>
        <v>0</v>
      </c>
      <c r="V571" s="23">
        <f t="shared" si="170"/>
        <v>0</v>
      </c>
      <c r="W571" s="58">
        <f t="shared" si="171"/>
        <v>0</v>
      </c>
    </row>
    <row r="572" spans="1:23" s="20" customFormat="1" x14ac:dyDescent="0.2">
      <c r="A572" s="28" t="s">
        <v>119</v>
      </c>
      <c r="B572" s="65" t="s">
        <v>120</v>
      </c>
      <c r="C572" s="23">
        <v>0</v>
      </c>
      <c r="D572" s="23">
        <v>0</v>
      </c>
      <c r="E572" s="23">
        <v>0</v>
      </c>
      <c r="F572" s="23">
        <f t="shared" si="163"/>
        <v>0</v>
      </c>
      <c r="G572" s="23">
        <f t="shared" si="164"/>
        <v>0</v>
      </c>
      <c r="H572" s="23">
        <f t="shared" si="161"/>
        <v>0</v>
      </c>
      <c r="I572" s="15">
        <f t="shared" si="162"/>
        <v>0</v>
      </c>
      <c r="J572" s="23">
        <v>0</v>
      </c>
      <c r="K572" s="23">
        <v>0</v>
      </c>
      <c r="L572" s="23">
        <v>0</v>
      </c>
      <c r="M572" s="23">
        <f t="shared" si="140"/>
        <v>0</v>
      </c>
      <c r="N572" s="23">
        <f t="shared" si="141"/>
        <v>0</v>
      </c>
      <c r="O572" s="23">
        <f t="shared" si="178"/>
        <v>0</v>
      </c>
      <c r="P572" s="15">
        <f t="shared" si="179"/>
        <v>0</v>
      </c>
      <c r="Q572" s="24">
        <f t="shared" si="165"/>
        <v>0</v>
      </c>
      <c r="R572" s="24">
        <f t="shared" si="166"/>
        <v>0</v>
      </c>
      <c r="S572" s="24">
        <f t="shared" si="167"/>
        <v>0</v>
      </c>
      <c r="T572" s="24">
        <f t="shared" si="168"/>
        <v>0</v>
      </c>
      <c r="U572" s="57">
        <f t="shared" si="169"/>
        <v>0</v>
      </c>
      <c r="V572" s="23">
        <f t="shared" si="170"/>
        <v>0</v>
      </c>
      <c r="W572" s="58">
        <f t="shared" si="171"/>
        <v>0</v>
      </c>
    </row>
    <row r="573" spans="1:23" s="20" customFormat="1" x14ac:dyDescent="0.2">
      <c r="A573" s="28" t="s">
        <v>123</v>
      </c>
      <c r="B573" s="65" t="s">
        <v>124</v>
      </c>
      <c r="C573" s="23">
        <v>0</v>
      </c>
      <c r="D573" s="23">
        <v>0</v>
      </c>
      <c r="E573" s="23">
        <v>0</v>
      </c>
      <c r="F573" s="23">
        <f t="shared" si="163"/>
        <v>0</v>
      </c>
      <c r="G573" s="23">
        <f t="shared" si="164"/>
        <v>0</v>
      </c>
      <c r="H573" s="23">
        <f t="shared" si="161"/>
        <v>0</v>
      </c>
      <c r="I573" s="15">
        <f t="shared" si="162"/>
        <v>0</v>
      </c>
      <c r="J573" s="23">
        <v>0</v>
      </c>
      <c r="K573" s="23">
        <v>0</v>
      </c>
      <c r="L573" s="23">
        <v>0</v>
      </c>
      <c r="M573" s="23">
        <f t="shared" si="140"/>
        <v>0</v>
      </c>
      <c r="N573" s="23">
        <f t="shared" si="141"/>
        <v>0</v>
      </c>
      <c r="O573" s="23">
        <f t="shared" si="178"/>
        <v>0</v>
      </c>
      <c r="P573" s="15">
        <f t="shared" si="179"/>
        <v>0</v>
      </c>
      <c r="Q573" s="59">
        <f t="shared" si="165"/>
        <v>0</v>
      </c>
      <c r="R573" s="24">
        <f t="shared" si="166"/>
        <v>0</v>
      </c>
      <c r="S573" s="24">
        <f t="shared" si="167"/>
        <v>0</v>
      </c>
      <c r="T573" s="24">
        <f t="shared" si="168"/>
        <v>0</v>
      </c>
      <c r="U573" s="57">
        <f t="shared" si="169"/>
        <v>0</v>
      </c>
      <c r="V573" s="23">
        <f t="shared" si="170"/>
        <v>0</v>
      </c>
      <c r="W573" s="58">
        <f t="shared" si="171"/>
        <v>0</v>
      </c>
    </row>
    <row r="574" spans="1:23" s="20" customFormat="1" ht="25.5" x14ac:dyDescent="0.2">
      <c r="A574" s="34" t="s">
        <v>216</v>
      </c>
      <c r="B574" s="71" t="s">
        <v>217</v>
      </c>
      <c r="C574" s="35">
        <v>100000</v>
      </c>
      <c r="D574" s="35">
        <v>0</v>
      </c>
      <c r="E574" s="35">
        <v>0</v>
      </c>
      <c r="F574" s="35">
        <f t="shared" si="163"/>
        <v>0</v>
      </c>
      <c r="G574" s="35">
        <f t="shared" si="164"/>
        <v>0</v>
      </c>
      <c r="H574" s="35">
        <f t="shared" si="161"/>
        <v>-100000</v>
      </c>
      <c r="I574" s="15">
        <f t="shared" si="162"/>
        <v>-100</v>
      </c>
      <c r="J574" s="35">
        <v>0</v>
      </c>
      <c r="K574" s="35">
        <v>0</v>
      </c>
      <c r="L574" s="35">
        <v>0</v>
      </c>
      <c r="M574" s="35">
        <f t="shared" si="140"/>
        <v>0</v>
      </c>
      <c r="N574" s="35">
        <f t="shared" si="141"/>
        <v>0</v>
      </c>
      <c r="O574" s="35">
        <f t="shared" si="178"/>
        <v>0</v>
      </c>
      <c r="P574" s="15">
        <f t="shared" si="179"/>
        <v>0</v>
      </c>
      <c r="Q574" s="59">
        <f t="shared" si="165"/>
        <v>100000</v>
      </c>
      <c r="R574" s="24">
        <f t="shared" si="166"/>
        <v>0</v>
      </c>
      <c r="S574" s="24">
        <f t="shared" si="167"/>
        <v>0</v>
      </c>
      <c r="T574" s="24">
        <f t="shared" si="168"/>
        <v>0</v>
      </c>
      <c r="U574" s="57">
        <f t="shared" si="169"/>
        <v>0</v>
      </c>
      <c r="V574" s="23">
        <f t="shared" si="170"/>
        <v>-100000</v>
      </c>
      <c r="W574" s="58">
        <f t="shared" si="171"/>
        <v>-100</v>
      </c>
    </row>
    <row r="575" spans="1:23" s="20" customFormat="1" x14ac:dyDescent="0.2">
      <c r="A575" s="28" t="s">
        <v>109</v>
      </c>
      <c r="B575" s="65" t="s">
        <v>110</v>
      </c>
      <c r="C575" s="23">
        <v>100000</v>
      </c>
      <c r="D575" s="23">
        <v>0</v>
      </c>
      <c r="E575" s="23">
        <v>0</v>
      </c>
      <c r="F575" s="23">
        <f t="shared" si="163"/>
        <v>0</v>
      </c>
      <c r="G575" s="23">
        <f t="shared" si="164"/>
        <v>0</v>
      </c>
      <c r="H575" s="23">
        <f t="shared" si="161"/>
        <v>-100000</v>
      </c>
      <c r="I575" s="15">
        <f t="shared" si="162"/>
        <v>-100</v>
      </c>
      <c r="J575" s="23">
        <v>0</v>
      </c>
      <c r="K575" s="23">
        <v>0</v>
      </c>
      <c r="L575" s="23">
        <v>0</v>
      </c>
      <c r="M575" s="23">
        <f t="shared" si="140"/>
        <v>0</v>
      </c>
      <c r="N575" s="23">
        <f t="shared" si="141"/>
        <v>0</v>
      </c>
      <c r="O575" s="23">
        <f t="shared" si="178"/>
        <v>0</v>
      </c>
      <c r="P575" s="15">
        <f t="shared" si="179"/>
        <v>0</v>
      </c>
      <c r="Q575" s="59">
        <f t="shared" si="165"/>
        <v>100000</v>
      </c>
      <c r="R575" s="24">
        <f t="shared" si="166"/>
        <v>0</v>
      </c>
      <c r="S575" s="24">
        <f t="shared" si="167"/>
        <v>0</v>
      </c>
      <c r="T575" s="24">
        <f t="shared" si="168"/>
        <v>0</v>
      </c>
      <c r="U575" s="57">
        <f t="shared" si="169"/>
        <v>0</v>
      </c>
      <c r="V575" s="23">
        <f t="shared" si="170"/>
        <v>-100000</v>
      </c>
      <c r="W575" s="58">
        <f t="shared" si="171"/>
        <v>-100</v>
      </c>
    </row>
    <row r="576" spans="1:23" s="20" customFormat="1" x14ac:dyDescent="0.2">
      <c r="A576" s="28" t="s">
        <v>119</v>
      </c>
      <c r="B576" s="65" t="s">
        <v>120</v>
      </c>
      <c r="C576" s="23">
        <v>100000</v>
      </c>
      <c r="D576" s="23">
        <v>0</v>
      </c>
      <c r="E576" s="23">
        <v>0</v>
      </c>
      <c r="F576" s="23">
        <f t="shared" si="163"/>
        <v>0</v>
      </c>
      <c r="G576" s="23">
        <f t="shared" si="164"/>
        <v>0</v>
      </c>
      <c r="H576" s="23">
        <f t="shared" si="161"/>
        <v>-100000</v>
      </c>
      <c r="I576" s="15">
        <f t="shared" si="162"/>
        <v>-100</v>
      </c>
      <c r="J576" s="23">
        <v>0</v>
      </c>
      <c r="K576" s="23">
        <v>0</v>
      </c>
      <c r="L576" s="23">
        <v>0</v>
      </c>
      <c r="M576" s="23">
        <f t="shared" si="140"/>
        <v>0</v>
      </c>
      <c r="N576" s="23">
        <f t="shared" si="141"/>
        <v>0</v>
      </c>
      <c r="O576" s="23">
        <f t="shared" si="178"/>
        <v>0</v>
      </c>
      <c r="P576" s="15">
        <f t="shared" si="179"/>
        <v>0</v>
      </c>
      <c r="Q576" s="59">
        <f t="shared" si="165"/>
        <v>100000</v>
      </c>
      <c r="R576" s="24">
        <f t="shared" si="166"/>
        <v>0</v>
      </c>
      <c r="S576" s="24">
        <f t="shared" si="167"/>
        <v>0</v>
      </c>
      <c r="T576" s="24">
        <f t="shared" si="168"/>
        <v>0</v>
      </c>
      <c r="U576" s="57">
        <f t="shared" si="169"/>
        <v>0</v>
      </c>
      <c r="V576" s="23">
        <f t="shared" si="170"/>
        <v>-100000</v>
      </c>
      <c r="W576" s="58">
        <f t="shared" si="171"/>
        <v>-100</v>
      </c>
    </row>
    <row r="577" spans="1:23" s="20" customFormat="1" x14ac:dyDescent="0.2">
      <c r="A577" s="28" t="s">
        <v>123</v>
      </c>
      <c r="B577" s="65" t="s">
        <v>124</v>
      </c>
      <c r="C577" s="23">
        <v>100000</v>
      </c>
      <c r="D577" s="23">
        <v>0</v>
      </c>
      <c r="E577" s="23">
        <v>0</v>
      </c>
      <c r="F577" s="23">
        <f t="shared" si="163"/>
        <v>0</v>
      </c>
      <c r="G577" s="23">
        <f t="shared" si="164"/>
        <v>0</v>
      </c>
      <c r="H577" s="23">
        <f t="shared" si="161"/>
        <v>-100000</v>
      </c>
      <c r="I577" s="15">
        <f t="shared" si="162"/>
        <v>-100</v>
      </c>
      <c r="J577" s="23">
        <v>0</v>
      </c>
      <c r="K577" s="23">
        <v>0</v>
      </c>
      <c r="L577" s="23">
        <v>0</v>
      </c>
      <c r="M577" s="23">
        <f t="shared" si="140"/>
        <v>0</v>
      </c>
      <c r="N577" s="23">
        <f t="shared" si="141"/>
        <v>0</v>
      </c>
      <c r="O577" s="23">
        <f t="shared" si="178"/>
        <v>0</v>
      </c>
      <c r="P577" s="15">
        <f t="shared" si="179"/>
        <v>0</v>
      </c>
      <c r="Q577" s="59">
        <f t="shared" si="165"/>
        <v>100000</v>
      </c>
      <c r="R577" s="24">
        <f t="shared" si="166"/>
        <v>0</v>
      </c>
      <c r="S577" s="24">
        <f t="shared" si="167"/>
        <v>0</v>
      </c>
      <c r="T577" s="24">
        <f t="shared" si="168"/>
        <v>0</v>
      </c>
      <c r="U577" s="57">
        <f t="shared" si="169"/>
        <v>0</v>
      </c>
      <c r="V577" s="23">
        <f t="shared" si="170"/>
        <v>-100000</v>
      </c>
      <c r="W577" s="58">
        <f t="shared" si="171"/>
        <v>-100</v>
      </c>
    </row>
    <row r="578" spans="1:23" s="20" customFormat="1" ht="38.25" x14ac:dyDescent="0.2">
      <c r="A578" s="34" t="s">
        <v>218</v>
      </c>
      <c r="B578" s="71" t="s">
        <v>219</v>
      </c>
      <c r="C578" s="35">
        <v>0</v>
      </c>
      <c r="D578" s="35">
        <v>114702</v>
      </c>
      <c r="E578" s="35">
        <v>106496.48999999999</v>
      </c>
      <c r="F578" s="35">
        <f t="shared" si="163"/>
        <v>8205.5100000000093</v>
      </c>
      <c r="G578" s="42">
        <f t="shared" si="164"/>
        <v>92.846236334152849</v>
      </c>
      <c r="H578" s="35">
        <f t="shared" si="161"/>
        <v>106496.48999999999</v>
      </c>
      <c r="I578" s="15">
        <f t="shared" si="162"/>
        <v>0</v>
      </c>
      <c r="J578" s="35">
        <f>J583</f>
        <v>579915.64999999991</v>
      </c>
      <c r="K578" s="35">
        <f>K583</f>
        <v>117144</v>
      </c>
      <c r="L578" s="35">
        <f>L583</f>
        <v>117144</v>
      </c>
      <c r="M578" s="35">
        <f t="shared" si="140"/>
        <v>0</v>
      </c>
      <c r="N578" s="42">
        <f t="shared" si="141"/>
        <v>100</v>
      </c>
      <c r="O578" s="32">
        <f t="shared" si="178"/>
        <v>-462771.64999999991</v>
      </c>
      <c r="P578" s="18">
        <f t="shared" si="179"/>
        <v>-79.799820887744616</v>
      </c>
      <c r="Q578" s="59">
        <f t="shared" si="165"/>
        <v>579915.64999999991</v>
      </c>
      <c r="R578" s="24">
        <f t="shared" si="166"/>
        <v>231846</v>
      </c>
      <c r="S578" s="24">
        <f t="shared" si="167"/>
        <v>223640.49</v>
      </c>
      <c r="T578" s="24">
        <f t="shared" si="168"/>
        <v>-8205.5100000000093</v>
      </c>
      <c r="U578" s="57">
        <f t="shared" si="169"/>
        <v>96.460792940141289</v>
      </c>
      <c r="V578" s="23">
        <f t="shared" si="170"/>
        <v>-356275.15999999992</v>
      </c>
      <c r="W578" s="58">
        <f t="shared" si="171"/>
        <v>-61.435686379562263</v>
      </c>
    </row>
    <row r="579" spans="1:23" s="20" customFormat="1" x14ac:dyDescent="0.2">
      <c r="A579" s="28" t="s">
        <v>109</v>
      </c>
      <c r="B579" s="65" t="s">
        <v>110</v>
      </c>
      <c r="C579" s="23">
        <v>0</v>
      </c>
      <c r="D579" s="23">
        <v>114702</v>
      </c>
      <c r="E579" s="23">
        <v>106496.48999999999</v>
      </c>
      <c r="F579" s="23">
        <f t="shared" si="163"/>
        <v>8205.5100000000093</v>
      </c>
      <c r="G579" s="14">
        <f t="shared" si="164"/>
        <v>92.846236334152849</v>
      </c>
      <c r="H579" s="23">
        <f t="shared" si="161"/>
        <v>106496.48999999999</v>
      </c>
      <c r="I579" s="15">
        <f t="shared" si="162"/>
        <v>0</v>
      </c>
      <c r="J579" s="23">
        <v>0</v>
      </c>
      <c r="K579" s="23">
        <v>0</v>
      </c>
      <c r="L579" s="23">
        <v>0</v>
      </c>
      <c r="M579" s="23">
        <f t="shared" si="140"/>
        <v>0</v>
      </c>
      <c r="N579" s="14">
        <f t="shared" si="141"/>
        <v>0</v>
      </c>
      <c r="O579" s="23">
        <f t="shared" si="178"/>
        <v>0</v>
      </c>
      <c r="P579" s="15">
        <f t="shared" si="179"/>
        <v>0</v>
      </c>
      <c r="Q579" s="59">
        <f t="shared" si="165"/>
        <v>0</v>
      </c>
      <c r="R579" s="24">
        <f t="shared" si="166"/>
        <v>114702</v>
      </c>
      <c r="S579" s="24">
        <f t="shared" si="167"/>
        <v>106496.48999999999</v>
      </c>
      <c r="T579" s="24">
        <f t="shared" si="168"/>
        <v>-8205.5100000000093</v>
      </c>
      <c r="U579" s="57">
        <f t="shared" si="169"/>
        <v>92.846236334152849</v>
      </c>
      <c r="V579" s="23">
        <f t="shared" si="170"/>
        <v>106496.48999999999</v>
      </c>
      <c r="W579" s="58">
        <f t="shared" si="171"/>
        <v>0</v>
      </c>
    </row>
    <row r="580" spans="1:23" s="20" customFormat="1" x14ac:dyDescent="0.2">
      <c r="A580" s="28" t="s">
        <v>119</v>
      </c>
      <c r="B580" s="65" t="s">
        <v>120</v>
      </c>
      <c r="C580" s="23">
        <v>0</v>
      </c>
      <c r="D580" s="23">
        <v>114702</v>
      </c>
      <c r="E580" s="23">
        <v>106496.48999999999</v>
      </c>
      <c r="F580" s="23">
        <f t="shared" si="163"/>
        <v>8205.5100000000093</v>
      </c>
      <c r="G580" s="14">
        <f t="shared" si="164"/>
        <v>92.846236334152849</v>
      </c>
      <c r="H580" s="23">
        <f t="shared" si="161"/>
        <v>106496.48999999999</v>
      </c>
      <c r="I580" s="15">
        <f t="shared" si="162"/>
        <v>0</v>
      </c>
      <c r="J580" s="23">
        <v>0</v>
      </c>
      <c r="K580" s="23">
        <v>0</v>
      </c>
      <c r="L580" s="23">
        <v>0</v>
      </c>
      <c r="M580" s="23">
        <f t="shared" si="140"/>
        <v>0</v>
      </c>
      <c r="N580" s="14">
        <f t="shared" si="141"/>
        <v>0</v>
      </c>
      <c r="O580" s="23">
        <f t="shared" si="178"/>
        <v>0</v>
      </c>
      <c r="P580" s="15">
        <f t="shared" si="179"/>
        <v>0</v>
      </c>
      <c r="Q580" s="59">
        <f t="shared" si="165"/>
        <v>0</v>
      </c>
      <c r="R580" s="24">
        <f t="shared" si="166"/>
        <v>114702</v>
      </c>
      <c r="S580" s="24">
        <f t="shared" si="167"/>
        <v>106496.48999999999</v>
      </c>
      <c r="T580" s="24">
        <f t="shared" si="168"/>
        <v>-8205.5100000000093</v>
      </c>
      <c r="U580" s="57">
        <f t="shared" si="169"/>
        <v>92.846236334152849</v>
      </c>
      <c r="V580" s="23">
        <f t="shared" si="170"/>
        <v>106496.48999999999</v>
      </c>
      <c r="W580" s="58">
        <f t="shared" si="171"/>
        <v>0</v>
      </c>
    </row>
    <row r="581" spans="1:23" s="20" customFormat="1" ht="25.5" x14ac:dyDescent="0.2">
      <c r="A581" s="28" t="s">
        <v>121</v>
      </c>
      <c r="B581" s="65" t="s">
        <v>122</v>
      </c>
      <c r="C581" s="23">
        <v>0</v>
      </c>
      <c r="D581" s="23">
        <v>5100</v>
      </c>
      <c r="E581" s="23">
        <v>5041.3999999999996</v>
      </c>
      <c r="F581" s="23">
        <f t="shared" si="163"/>
        <v>58.600000000000364</v>
      </c>
      <c r="G581" s="14">
        <f t="shared" si="164"/>
        <v>98.850980392156856</v>
      </c>
      <c r="H581" s="23">
        <f t="shared" si="161"/>
        <v>5041.3999999999996</v>
      </c>
      <c r="I581" s="15">
        <f t="shared" si="162"/>
        <v>0</v>
      </c>
      <c r="J581" s="23">
        <v>0</v>
      </c>
      <c r="K581" s="23">
        <v>0</v>
      </c>
      <c r="L581" s="23">
        <v>0</v>
      </c>
      <c r="M581" s="23">
        <f t="shared" si="140"/>
        <v>0</v>
      </c>
      <c r="N581" s="14">
        <f t="shared" si="141"/>
        <v>0</v>
      </c>
      <c r="O581" s="23">
        <f t="shared" si="178"/>
        <v>0</v>
      </c>
      <c r="P581" s="15">
        <f t="shared" si="179"/>
        <v>0</v>
      </c>
      <c r="Q581" s="59">
        <f t="shared" si="165"/>
        <v>0</v>
      </c>
      <c r="R581" s="24">
        <f t="shared" si="166"/>
        <v>5100</v>
      </c>
      <c r="S581" s="24">
        <f t="shared" si="167"/>
        <v>5041.3999999999996</v>
      </c>
      <c r="T581" s="24">
        <f t="shared" si="168"/>
        <v>-58.600000000000364</v>
      </c>
      <c r="U581" s="57">
        <f t="shared" si="169"/>
        <v>98.850980392156856</v>
      </c>
      <c r="V581" s="23">
        <f t="shared" si="170"/>
        <v>5041.3999999999996</v>
      </c>
      <c r="W581" s="58">
        <f t="shared" si="171"/>
        <v>0</v>
      </c>
    </row>
    <row r="582" spans="1:23" s="20" customFormat="1" x14ac:dyDescent="0.2">
      <c r="A582" s="28" t="s">
        <v>123</v>
      </c>
      <c r="B582" s="65" t="s">
        <v>124</v>
      </c>
      <c r="C582" s="23">
        <v>0</v>
      </c>
      <c r="D582" s="23">
        <v>109602</v>
      </c>
      <c r="E582" s="23">
        <v>101455.09</v>
      </c>
      <c r="F582" s="23">
        <f t="shared" si="163"/>
        <v>8146.9100000000035</v>
      </c>
      <c r="G582" s="14">
        <f t="shared" si="164"/>
        <v>92.566823598109522</v>
      </c>
      <c r="H582" s="23">
        <f t="shared" si="161"/>
        <v>101455.09</v>
      </c>
      <c r="I582" s="15">
        <f t="shared" si="162"/>
        <v>0</v>
      </c>
      <c r="J582" s="23">
        <v>0</v>
      </c>
      <c r="K582" s="23">
        <v>0</v>
      </c>
      <c r="L582" s="23">
        <v>0</v>
      </c>
      <c r="M582" s="23">
        <f t="shared" si="140"/>
        <v>0</v>
      </c>
      <c r="N582" s="14">
        <f t="shared" si="141"/>
        <v>0</v>
      </c>
      <c r="O582" s="23">
        <f t="shared" si="178"/>
        <v>0</v>
      </c>
      <c r="P582" s="15">
        <f t="shared" si="179"/>
        <v>0</v>
      </c>
      <c r="Q582" s="59">
        <f t="shared" si="165"/>
        <v>0</v>
      </c>
      <c r="R582" s="24">
        <f t="shared" si="166"/>
        <v>109602</v>
      </c>
      <c r="S582" s="24">
        <f t="shared" si="167"/>
        <v>101455.09</v>
      </c>
      <c r="T582" s="24">
        <f t="shared" si="168"/>
        <v>-8146.9100000000035</v>
      </c>
      <c r="U582" s="57">
        <f t="shared" si="169"/>
        <v>92.566823598109522</v>
      </c>
      <c r="V582" s="23">
        <f t="shared" si="170"/>
        <v>101455.09</v>
      </c>
      <c r="W582" s="58">
        <f t="shared" si="171"/>
        <v>0</v>
      </c>
    </row>
    <row r="583" spans="1:23" s="20" customFormat="1" x14ac:dyDescent="0.2">
      <c r="A583" s="28" t="s">
        <v>186</v>
      </c>
      <c r="B583" s="65" t="s">
        <v>256</v>
      </c>
      <c r="C583" s="23">
        <v>0</v>
      </c>
      <c r="D583" s="23">
        <v>0</v>
      </c>
      <c r="E583" s="23">
        <v>0</v>
      </c>
      <c r="F583" s="23">
        <f t="shared" si="163"/>
        <v>0</v>
      </c>
      <c r="G583" s="14">
        <f t="shared" si="164"/>
        <v>0</v>
      </c>
      <c r="H583" s="23">
        <f t="shared" si="161"/>
        <v>0</v>
      </c>
      <c r="I583" s="15">
        <f t="shared" si="162"/>
        <v>0</v>
      </c>
      <c r="J583" s="23">
        <f>J584</f>
        <v>579915.64999999991</v>
      </c>
      <c r="K583" s="23">
        <f t="shared" ref="K583:L583" si="180">K584</f>
        <v>117144</v>
      </c>
      <c r="L583" s="23">
        <f t="shared" si="180"/>
        <v>117144</v>
      </c>
      <c r="M583" s="23">
        <f t="shared" si="140"/>
        <v>0</v>
      </c>
      <c r="N583" s="14">
        <f t="shared" si="141"/>
        <v>100</v>
      </c>
      <c r="O583" s="17">
        <f t="shared" si="178"/>
        <v>-462771.64999999991</v>
      </c>
      <c r="P583" s="18">
        <f t="shared" si="179"/>
        <v>-79.799820887744616</v>
      </c>
      <c r="Q583" s="24">
        <f t="shared" si="165"/>
        <v>579915.64999999991</v>
      </c>
      <c r="R583" s="24">
        <f t="shared" si="166"/>
        <v>117144</v>
      </c>
      <c r="S583" s="24">
        <f t="shared" si="167"/>
        <v>117144</v>
      </c>
      <c r="T583" s="24">
        <f t="shared" si="168"/>
        <v>0</v>
      </c>
      <c r="U583" s="57">
        <f t="shared" si="169"/>
        <v>100</v>
      </c>
      <c r="V583" s="23">
        <f t="shared" si="170"/>
        <v>-462771.64999999991</v>
      </c>
      <c r="W583" s="58">
        <f t="shared" si="171"/>
        <v>-79.799820887744616</v>
      </c>
    </row>
    <row r="584" spans="1:23" s="20" customFormat="1" x14ac:dyDescent="0.2">
      <c r="A584" s="28" t="s">
        <v>257</v>
      </c>
      <c r="B584" s="65" t="s">
        <v>258</v>
      </c>
      <c r="C584" s="23">
        <v>0</v>
      </c>
      <c r="D584" s="23">
        <v>0</v>
      </c>
      <c r="E584" s="23">
        <v>0</v>
      </c>
      <c r="F584" s="23">
        <f t="shared" si="163"/>
        <v>0</v>
      </c>
      <c r="G584" s="14">
        <f t="shared" si="164"/>
        <v>0</v>
      </c>
      <c r="H584" s="23">
        <f t="shared" si="161"/>
        <v>0</v>
      </c>
      <c r="I584" s="15">
        <f t="shared" si="162"/>
        <v>0</v>
      </c>
      <c r="J584" s="23">
        <f>J585+J586</f>
        <v>579915.64999999991</v>
      </c>
      <c r="K584" s="23">
        <f t="shared" ref="K584:L584" si="181">K585+K586</f>
        <v>117144</v>
      </c>
      <c r="L584" s="23">
        <f t="shared" si="181"/>
        <v>117144</v>
      </c>
      <c r="M584" s="23">
        <f t="shared" si="140"/>
        <v>0</v>
      </c>
      <c r="N584" s="14">
        <f t="shared" si="141"/>
        <v>100</v>
      </c>
      <c r="O584" s="17">
        <f t="shared" si="178"/>
        <v>-462771.64999999991</v>
      </c>
      <c r="P584" s="18">
        <f t="shared" si="179"/>
        <v>-79.799820887744616</v>
      </c>
      <c r="Q584" s="24">
        <f t="shared" si="165"/>
        <v>579915.64999999991</v>
      </c>
      <c r="R584" s="24">
        <f t="shared" si="166"/>
        <v>117144</v>
      </c>
      <c r="S584" s="24">
        <f t="shared" si="167"/>
        <v>117144</v>
      </c>
      <c r="T584" s="24">
        <f t="shared" si="168"/>
        <v>0</v>
      </c>
      <c r="U584" s="57">
        <f t="shared" si="169"/>
        <v>100</v>
      </c>
      <c r="V584" s="23">
        <f t="shared" si="170"/>
        <v>-462771.64999999991</v>
      </c>
      <c r="W584" s="58">
        <f t="shared" si="171"/>
        <v>-79.799820887744616</v>
      </c>
    </row>
    <row r="585" spans="1:23" s="20" customFormat="1" ht="25.5" x14ac:dyDescent="0.2">
      <c r="A585" s="28" t="s">
        <v>259</v>
      </c>
      <c r="B585" s="65" t="s">
        <v>260</v>
      </c>
      <c r="C585" s="23">
        <v>0</v>
      </c>
      <c r="D585" s="23">
        <v>0</v>
      </c>
      <c r="E585" s="23">
        <v>0</v>
      </c>
      <c r="F585" s="23">
        <f t="shared" si="163"/>
        <v>0</v>
      </c>
      <c r="G585" s="14">
        <f t="shared" si="164"/>
        <v>0</v>
      </c>
      <c r="H585" s="23">
        <f t="shared" si="161"/>
        <v>0</v>
      </c>
      <c r="I585" s="15">
        <f t="shared" si="162"/>
        <v>0</v>
      </c>
      <c r="J585" s="23">
        <v>281347.96999999997</v>
      </c>
      <c r="K585" s="23">
        <v>117144</v>
      </c>
      <c r="L585" s="23">
        <v>117144</v>
      </c>
      <c r="M585" s="23">
        <f t="shared" si="140"/>
        <v>0</v>
      </c>
      <c r="N585" s="14">
        <f t="shared" si="141"/>
        <v>100</v>
      </c>
      <c r="O585" s="17">
        <f t="shared" si="178"/>
        <v>-164203.96999999997</v>
      </c>
      <c r="P585" s="18">
        <f t="shared" si="179"/>
        <v>-58.363303634286034</v>
      </c>
      <c r="Q585" s="24">
        <f t="shared" si="165"/>
        <v>281347.96999999997</v>
      </c>
      <c r="R585" s="24">
        <f t="shared" si="166"/>
        <v>117144</v>
      </c>
      <c r="S585" s="24">
        <f t="shared" si="167"/>
        <v>117144</v>
      </c>
      <c r="T585" s="24">
        <f t="shared" si="168"/>
        <v>0</v>
      </c>
      <c r="U585" s="57">
        <f t="shared" si="169"/>
        <v>100</v>
      </c>
      <c r="V585" s="23">
        <f t="shared" si="170"/>
        <v>-164203.96999999997</v>
      </c>
      <c r="W585" s="58">
        <f t="shared" si="171"/>
        <v>-58.363303634286034</v>
      </c>
    </row>
    <row r="586" spans="1:23" s="20" customFormat="1" x14ac:dyDescent="0.2">
      <c r="A586" s="28" t="s">
        <v>261</v>
      </c>
      <c r="B586" s="65" t="s">
        <v>262</v>
      </c>
      <c r="C586" s="23">
        <v>0</v>
      </c>
      <c r="D586" s="23">
        <v>0</v>
      </c>
      <c r="E586" s="23">
        <v>0</v>
      </c>
      <c r="F586" s="23">
        <f t="shared" si="163"/>
        <v>0</v>
      </c>
      <c r="G586" s="14">
        <f t="shared" si="164"/>
        <v>0</v>
      </c>
      <c r="H586" s="23">
        <f t="shared" si="161"/>
        <v>0</v>
      </c>
      <c r="I586" s="15">
        <f t="shared" si="162"/>
        <v>0</v>
      </c>
      <c r="J586" s="23">
        <v>298567.67999999999</v>
      </c>
      <c r="K586" s="23">
        <v>0</v>
      </c>
      <c r="L586" s="23">
        <v>0</v>
      </c>
      <c r="M586" s="23">
        <f t="shared" si="140"/>
        <v>0</v>
      </c>
      <c r="N586" s="14">
        <f t="shared" si="141"/>
        <v>0</v>
      </c>
      <c r="O586" s="17">
        <f t="shared" si="178"/>
        <v>-298567.67999999999</v>
      </c>
      <c r="P586" s="18">
        <f t="shared" si="179"/>
        <v>-100</v>
      </c>
      <c r="Q586" s="24">
        <f t="shared" si="165"/>
        <v>298567.67999999999</v>
      </c>
      <c r="R586" s="24">
        <f t="shared" si="166"/>
        <v>0</v>
      </c>
      <c r="S586" s="24">
        <f t="shared" si="167"/>
        <v>0</v>
      </c>
      <c r="T586" s="24">
        <f t="shared" si="168"/>
        <v>0</v>
      </c>
      <c r="U586" s="57">
        <f t="shared" si="169"/>
        <v>0</v>
      </c>
      <c r="V586" s="23">
        <f t="shared" si="170"/>
        <v>-298567.67999999999</v>
      </c>
      <c r="W586" s="58">
        <f t="shared" si="171"/>
        <v>-100</v>
      </c>
    </row>
    <row r="587" spans="1:23" s="20" customFormat="1" x14ac:dyDescent="0.2">
      <c r="A587" s="28" t="s">
        <v>263</v>
      </c>
      <c r="B587" s="65" t="s">
        <v>264</v>
      </c>
      <c r="C587" s="23">
        <v>0</v>
      </c>
      <c r="D587" s="23">
        <v>0</v>
      </c>
      <c r="E587" s="23">
        <v>0</v>
      </c>
      <c r="F587" s="23">
        <f t="shared" si="163"/>
        <v>0</v>
      </c>
      <c r="G587" s="14">
        <f t="shared" si="164"/>
        <v>0</v>
      </c>
      <c r="H587" s="23">
        <f t="shared" si="161"/>
        <v>0</v>
      </c>
      <c r="I587" s="15">
        <f t="shared" si="162"/>
        <v>0</v>
      </c>
      <c r="J587" s="23">
        <v>298567.67999999999</v>
      </c>
      <c r="K587" s="23">
        <v>0</v>
      </c>
      <c r="L587" s="23">
        <v>0</v>
      </c>
      <c r="M587" s="23">
        <f t="shared" si="140"/>
        <v>0</v>
      </c>
      <c r="N587" s="14">
        <f t="shared" si="141"/>
        <v>0</v>
      </c>
      <c r="O587" s="17">
        <f t="shared" si="178"/>
        <v>-298567.67999999999</v>
      </c>
      <c r="P587" s="18">
        <f t="shared" si="179"/>
        <v>-100</v>
      </c>
      <c r="Q587" s="24">
        <f t="shared" si="165"/>
        <v>298567.67999999999</v>
      </c>
      <c r="R587" s="24">
        <f t="shared" si="166"/>
        <v>0</v>
      </c>
      <c r="S587" s="24">
        <f t="shared" si="167"/>
        <v>0</v>
      </c>
      <c r="T587" s="24">
        <f t="shared" si="168"/>
        <v>0</v>
      </c>
      <c r="U587" s="57">
        <f t="shared" si="169"/>
        <v>0</v>
      </c>
      <c r="V587" s="23">
        <f t="shared" si="170"/>
        <v>-298567.67999999999</v>
      </c>
      <c r="W587" s="58">
        <f t="shared" si="171"/>
        <v>-100</v>
      </c>
    </row>
    <row r="588" spans="1:23" s="20" customFormat="1" ht="51" x14ac:dyDescent="0.2">
      <c r="A588" s="34" t="s">
        <v>220</v>
      </c>
      <c r="B588" s="71" t="s">
        <v>221</v>
      </c>
      <c r="C588" s="35">
        <v>921116.02</v>
      </c>
      <c r="D588" s="35">
        <v>1600010</v>
      </c>
      <c r="E588" s="35">
        <v>840370.73</v>
      </c>
      <c r="F588" s="35">
        <f t="shared" si="163"/>
        <v>759639.27</v>
      </c>
      <c r="G588" s="42">
        <f t="shared" si="164"/>
        <v>52.52284235723527</v>
      </c>
      <c r="H588" s="35">
        <f t="shared" si="161"/>
        <v>-80745.290000000037</v>
      </c>
      <c r="I588" s="15">
        <f t="shared" si="162"/>
        <v>-8.7660281926265924</v>
      </c>
      <c r="J588" s="35">
        <v>0</v>
      </c>
      <c r="K588" s="35">
        <v>0</v>
      </c>
      <c r="L588" s="35">
        <v>0</v>
      </c>
      <c r="M588" s="35">
        <f t="shared" si="140"/>
        <v>0</v>
      </c>
      <c r="N588" s="42">
        <f t="shared" si="141"/>
        <v>0</v>
      </c>
      <c r="O588" s="35">
        <f t="shared" si="178"/>
        <v>0</v>
      </c>
      <c r="P588" s="15">
        <f t="shared" si="179"/>
        <v>0</v>
      </c>
      <c r="Q588" s="24">
        <f t="shared" si="165"/>
        <v>921116.02</v>
      </c>
      <c r="R588" s="24">
        <f t="shared" si="166"/>
        <v>1600010</v>
      </c>
      <c r="S588" s="24">
        <f t="shared" si="167"/>
        <v>840370.73</v>
      </c>
      <c r="T588" s="24">
        <f t="shared" si="168"/>
        <v>-759639.27</v>
      </c>
      <c r="U588" s="57">
        <f t="shared" si="169"/>
        <v>52.52284235723527</v>
      </c>
      <c r="V588" s="23">
        <f t="shared" si="170"/>
        <v>-80745.290000000037</v>
      </c>
      <c r="W588" s="58">
        <f t="shared" si="171"/>
        <v>-8.7660281926265924</v>
      </c>
    </row>
    <row r="589" spans="1:23" s="20" customFormat="1" x14ac:dyDescent="0.2">
      <c r="A589" s="28" t="s">
        <v>109</v>
      </c>
      <c r="B589" s="65" t="s">
        <v>110</v>
      </c>
      <c r="C589" s="23">
        <v>921116.02</v>
      </c>
      <c r="D589" s="23">
        <v>1600010</v>
      </c>
      <c r="E589" s="23">
        <v>840370.73</v>
      </c>
      <c r="F589" s="23">
        <f t="shared" si="163"/>
        <v>759639.27</v>
      </c>
      <c r="G589" s="14">
        <f t="shared" si="164"/>
        <v>52.52284235723527</v>
      </c>
      <c r="H589" s="23">
        <f t="shared" si="161"/>
        <v>-80745.290000000037</v>
      </c>
      <c r="I589" s="15">
        <f t="shared" si="162"/>
        <v>-8.7660281926265924</v>
      </c>
      <c r="J589" s="23">
        <v>0</v>
      </c>
      <c r="K589" s="23">
        <v>0</v>
      </c>
      <c r="L589" s="23">
        <v>0</v>
      </c>
      <c r="M589" s="23">
        <f t="shared" si="140"/>
        <v>0</v>
      </c>
      <c r="N589" s="14">
        <f t="shared" si="141"/>
        <v>0</v>
      </c>
      <c r="O589" s="23">
        <f t="shared" si="178"/>
        <v>0</v>
      </c>
      <c r="P589" s="15">
        <f t="shared" si="179"/>
        <v>0</v>
      </c>
      <c r="Q589" s="24">
        <f t="shared" ref="Q589:Q652" si="182">J589+C589</f>
        <v>921116.02</v>
      </c>
      <c r="R589" s="24">
        <f t="shared" ref="R589:R652" si="183">K589+D589</f>
        <v>1600010</v>
      </c>
      <c r="S589" s="24">
        <f t="shared" ref="S589:S652" si="184">L589+E589</f>
        <v>840370.73</v>
      </c>
      <c r="T589" s="24">
        <f t="shared" ref="T589:T652" si="185">S589-R589</f>
        <v>-759639.27</v>
      </c>
      <c r="U589" s="57">
        <f t="shared" ref="U589:U652" si="186">IF(R589=0,0,S589/R589*100)</f>
        <v>52.52284235723527</v>
      </c>
      <c r="V589" s="23">
        <f t="shared" ref="V589:V652" si="187">S589-Q589</f>
        <v>-80745.290000000037</v>
      </c>
      <c r="W589" s="58">
        <f t="shared" ref="W589:W652" si="188">IF(Q589=0,0,S589/Q589*100-100)</f>
        <v>-8.7660281926265924</v>
      </c>
    </row>
    <row r="590" spans="1:23" s="20" customFormat="1" x14ac:dyDescent="0.2">
      <c r="A590" s="28" t="s">
        <v>119</v>
      </c>
      <c r="B590" s="65" t="s">
        <v>120</v>
      </c>
      <c r="C590" s="23">
        <v>921116.02</v>
      </c>
      <c r="D590" s="23">
        <v>1600010</v>
      </c>
      <c r="E590" s="23">
        <v>840370.73</v>
      </c>
      <c r="F590" s="23">
        <f t="shared" si="163"/>
        <v>759639.27</v>
      </c>
      <c r="G590" s="14">
        <f t="shared" si="164"/>
        <v>52.52284235723527</v>
      </c>
      <c r="H590" s="23">
        <f t="shared" si="161"/>
        <v>-80745.290000000037</v>
      </c>
      <c r="I590" s="15">
        <f t="shared" si="162"/>
        <v>-8.7660281926265924</v>
      </c>
      <c r="J590" s="23">
        <v>0</v>
      </c>
      <c r="K590" s="23">
        <v>0</v>
      </c>
      <c r="L590" s="23">
        <v>0</v>
      </c>
      <c r="M590" s="23">
        <f t="shared" si="140"/>
        <v>0</v>
      </c>
      <c r="N590" s="14">
        <f t="shared" si="141"/>
        <v>0</v>
      </c>
      <c r="O590" s="23">
        <f t="shared" si="178"/>
        <v>0</v>
      </c>
      <c r="P590" s="15">
        <f t="shared" si="179"/>
        <v>0</v>
      </c>
      <c r="Q590" s="24">
        <f t="shared" si="182"/>
        <v>921116.02</v>
      </c>
      <c r="R590" s="24">
        <f t="shared" si="183"/>
        <v>1600010</v>
      </c>
      <c r="S590" s="24">
        <f t="shared" si="184"/>
        <v>840370.73</v>
      </c>
      <c r="T590" s="24">
        <f t="shared" si="185"/>
        <v>-759639.27</v>
      </c>
      <c r="U590" s="57">
        <f t="shared" si="186"/>
        <v>52.52284235723527</v>
      </c>
      <c r="V590" s="23">
        <f t="shared" si="187"/>
        <v>-80745.290000000037</v>
      </c>
      <c r="W590" s="58">
        <f t="shared" si="188"/>
        <v>-8.7660281926265924</v>
      </c>
    </row>
    <row r="591" spans="1:23" s="20" customFormat="1" ht="25.5" x14ac:dyDescent="0.2">
      <c r="A591" s="28" t="s">
        <v>121</v>
      </c>
      <c r="B591" s="65" t="s">
        <v>122</v>
      </c>
      <c r="C591" s="23">
        <v>124402</v>
      </c>
      <c r="D591" s="23">
        <v>0</v>
      </c>
      <c r="E591" s="23">
        <v>0</v>
      </c>
      <c r="F591" s="23">
        <f t="shared" si="163"/>
        <v>0</v>
      </c>
      <c r="G591" s="14">
        <f t="shared" si="164"/>
        <v>0</v>
      </c>
      <c r="H591" s="23">
        <f t="shared" si="161"/>
        <v>-124402</v>
      </c>
      <c r="I591" s="15">
        <f t="shared" si="162"/>
        <v>-100</v>
      </c>
      <c r="J591" s="23">
        <v>0</v>
      </c>
      <c r="K591" s="23">
        <v>0</v>
      </c>
      <c r="L591" s="23">
        <v>0</v>
      </c>
      <c r="M591" s="23">
        <f t="shared" si="140"/>
        <v>0</v>
      </c>
      <c r="N591" s="14">
        <f t="shared" si="141"/>
        <v>0</v>
      </c>
      <c r="O591" s="23">
        <f t="shared" si="178"/>
        <v>0</v>
      </c>
      <c r="P591" s="15">
        <f t="shared" si="179"/>
        <v>0</v>
      </c>
      <c r="Q591" s="24">
        <f t="shared" si="182"/>
        <v>124402</v>
      </c>
      <c r="R591" s="24">
        <f t="shared" si="183"/>
        <v>0</v>
      </c>
      <c r="S591" s="24">
        <f t="shared" si="184"/>
        <v>0</v>
      </c>
      <c r="T591" s="24">
        <f t="shared" si="185"/>
        <v>0</v>
      </c>
      <c r="U591" s="57">
        <f t="shared" si="186"/>
        <v>0</v>
      </c>
      <c r="V591" s="23">
        <f t="shared" si="187"/>
        <v>-124402</v>
      </c>
      <c r="W591" s="58">
        <f t="shared" si="188"/>
        <v>-100</v>
      </c>
    </row>
    <row r="592" spans="1:23" s="20" customFormat="1" x14ac:dyDescent="0.2">
      <c r="A592" s="28" t="s">
        <v>123</v>
      </c>
      <c r="B592" s="65" t="s">
        <v>124</v>
      </c>
      <c r="C592" s="23">
        <v>305853.02</v>
      </c>
      <c r="D592" s="23">
        <v>393494</v>
      </c>
      <c r="E592" s="23">
        <v>373497.68</v>
      </c>
      <c r="F592" s="23">
        <f t="shared" si="163"/>
        <v>19996.320000000007</v>
      </c>
      <c r="G592" s="14">
        <f t="shared" si="164"/>
        <v>94.91826558981839</v>
      </c>
      <c r="H592" s="23">
        <f t="shared" si="161"/>
        <v>67644.659999999974</v>
      </c>
      <c r="I592" s="15">
        <f t="shared" si="162"/>
        <v>22.116721293123078</v>
      </c>
      <c r="J592" s="23">
        <v>0</v>
      </c>
      <c r="K592" s="23">
        <v>0</v>
      </c>
      <c r="L592" s="23">
        <v>0</v>
      </c>
      <c r="M592" s="23">
        <f t="shared" si="140"/>
        <v>0</v>
      </c>
      <c r="N592" s="14">
        <f t="shared" si="141"/>
        <v>0</v>
      </c>
      <c r="O592" s="23">
        <f t="shared" si="178"/>
        <v>0</v>
      </c>
      <c r="P592" s="15">
        <f t="shared" si="179"/>
        <v>0</v>
      </c>
      <c r="Q592" s="24">
        <f t="shared" si="182"/>
        <v>305853.02</v>
      </c>
      <c r="R592" s="24">
        <f t="shared" si="183"/>
        <v>393494</v>
      </c>
      <c r="S592" s="24">
        <f t="shared" si="184"/>
        <v>373497.68</v>
      </c>
      <c r="T592" s="24">
        <f t="shared" si="185"/>
        <v>-19996.320000000007</v>
      </c>
      <c r="U592" s="57">
        <f t="shared" si="186"/>
        <v>94.91826558981839</v>
      </c>
      <c r="V592" s="23">
        <f t="shared" si="187"/>
        <v>67644.659999999974</v>
      </c>
      <c r="W592" s="58">
        <f t="shared" si="188"/>
        <v>22.116721293123078</v>
      </c>
    </row>
    <row r="593" spans="1:23" s="20" customFormat="1" ht="25.5" x14ac:dyDescent="0.2">
      <c r="A593" s="28" t="s">
        <v>127</v>
      </c>
      <c r="B593" s="65" t="s">
        <v>128</v>
      </c>
      <c r="C593" s="23">
        <v>490861</v>
      </c>
      <c r="D593" s="23">
        <v>1206516</v>
      </c>
      <c r="E593" s="23">
        <v>466873.05</v>
      </c>
      <c r="F593" s="23">
        <f t="shared" si="163"/>
        <v>739642.95</v>
      </c>
      <c r="G593" s="14">
        <f t="shared" si="164"/>
        <v>38.695968391633428</v>
      </c>
      <c r="H593" s="23">
        <f t="shared" si="161"/>
        <v>-23987.950000000012</v>
      </c>
      <c r="I593" s="15">
        <f t="shared" si="162"/>
        <v>-4.8869129957360684</v>
      </c>
      <c r="J593" s="23">
        <v>0</v>
      </c>
      <c r="K593" s="23">
        <v>0</v>
      </c>
      <c r="L593" s="23">
        <v>0</v>
      </c>
      <c r="M593" s="23">
        <f t="shared" si="140"/>
        <v>0</v>
      </c>
      <c r="N593" s="14">
        <f t="shared" si="141"/>
        <v>0</v>
      </c>
      <c r="O593" s="23">
        <f t="shared" si="178"/>
        <v>0</v>
      </c>
      <c r="P593" s="15">
        <f t="shared" si="179"/>
        <v>0</v>
      </c>
      <c r="Q593" s="24">
        <f t="shared" si="182"/>
        <v>490861</v>
      </c>
      <c r="R593" s="24">
        <f t="shared" si="183"/>
        <v>1206516</v>
      </c>
      <c r="S593" s="24">
        <f t="shared" si="184"/>
        <v>466873.05</v>
      </c>
      <c r="T593" s="24">
        <f t="shared" si="185"/>
        <v>-739642.95</v>
      </c>
      <c r="U593" s="57">
        <f t="shared" si="186"/>
        <v>38.695968391633428</v>
      </c>
      <c r="V593" s="23">
        <f t="shared" si="187"/>
        <v>-23987.950000000012</v>
      </c>
      <c r="W593" s="58">
        <f t="shared" si="188"/>
        <v>-4.8869129957360684</v>
      </c>
    </row>
    <row r="594" spans="1:23" s="1" customFormat="1" x14ac:dyDescent="0.2">
      <c r="A594" s="28" t="s">
        <v>133</v>
      </c>
      <c r="B594" s="65" t="s">
        <v>134</v>
      </c>
      <c r="C594" s="23">
        <v>490861</v>
      </c>
      <c r="D594" s="23">
        <v>1206516</v>
      </c>
      <c r="E594" s="23">
        <v>466873.05</v>
      </c>
      <c r="F594" s="23">
        <f t="shared" si="163"/>
        <v>739642.95</v>
      </c>
      <c r="G594" s="14">
        <f t="shared" si="164"/>
        <v>38.695968391633428</v>
      </c>
      <c r="H594" s="23">
        <f t="shared" si="161"/>
        <v>-23987.950000000012</v>
      </c>
      <c r="I594" s="15">
        <f t="shared" si="162"/>
        <v>-4.8869129957360684</v>
      </c>
      <c r="J594" s="23">
        <v>0</v>
      </c>
      <c r="K594" s="23">
        <v>0</v>
      </c>
      <c r="L594" s="23">
        <v>0</v>
      </c>
      <c r="M594" s="23">
        <f t="shared" si="140"/>
        <v>0</v>
      </c>
      <c r="N594" s="14">
        <f t="shared" si="141"/>
        <v>0</v>
      </c>
      <c r="O594" s="23">
        <f t="shared" si="178"/>
        <v>0</v>
      </c>
      <c r="P594" s="15">
        <f t="shared" si="179"/>
        <v>0</v>
      </c>
      <c r="Q594" s="24">
        <f t="shared" si="182"/>
        <v>490861</v>
      </c>
      <c r="R594" s="59">
        <f t="shared" si="183"/>
        <v>1206516</v>
      </c>
      <c r="S594" s="59">
        <f t="shared" si="184"/>
        <v>466873.05</v>
      </c>
      <c r="T594" s="59">
        <f t="shared" si="185"/>
        <v>-739642.95</v>
      </c>
      <c r="U594" s="60">
        <f t="shared" si="186"/>
        <v>38.695968391633428</v>
      </c>
      <c r="V594" s="17">
        <f t="shared" si="187"/>
        <v>-23987.950000000012</v>
      </c>
      <c r="W594" s="61">
        <f t="shared" si="188"/>
        <v>-4.8869129957360684</v>
      </c>
    </row>
    <row r="595" spans="1:23" s="1" customFormat="1" ht="25.5" x14ac:dyDescent="0.2">
      <c r="A595" s="34" t="s">
        <v>222</v>
      </c>
      <c r="B595" s="71" t="s">
        <v>223</v>
      </c>
      <c r="C595" s="35">
        <v>394130.61</v>
      </c>
      <c r="D595" s="35">
        <v>860695</v>
      </c>
      <c r="E595" s="35">
        <v>790966.21</v>
      </c>
      <c r="F595" s="35">
        <f t="shared" si="163"/>
        <v>69728.790000000037</v>
      </c>
      <c r="G595" s="42">
        <f t="shared" si="164"/>
        <v>91.898548266226712</v>
      </c>
      <c r="H595" s="35">
        <f t="shared" si="161"/>
        <v>396835.6</v>
      </c>
      <c r="I595" s="15">
        <f t="shared" si="162"/>
        <v>100.68631817254689</v>
      </c>
      <c r="J595" s="35">
        <v>0</v>
      </c>
      <c r="K595" s="35">
        <v>95068.74</v>
      </c>
      <c r="L595" s="35">
        <v>95068.74</v>
      </c>
      <c r="M595" s="35">
        <f t="shared" si="140"/>
        <v>0</v>
      </c>
      <c r="N595" s="42">
        <f t="shared" si="141"/>
        <v>100</v>
      </c>
      <c r="O595" s="32">
        <f t="shared" si="178"/>
        <v>95068.74</v>
      </c>
      <c r="P595" s="18">
        <f t="shared" si="179"/>
        <v>0</v>
      </c>
      <c r="Q595" s="24">
        <f t="shared" si="182"/>
        <v>394130.61</v>
      </c>
      <c r="R595" s="59">
        <f t="shared" si="183"/>
        <v>955763.74</v>
      </c>
      <c r="S595" s="59">
        <f t="shared" si="184"/>
        <v>886034.95</v>
      </c>
      <c r="T595" s="59">
        <f t="shared" si="185"/>
        <v>-69728.790000000037</v>
      </c>
      <c r="U595" s="60">
        <f t="shared" si="186"/>
        <v>92.704390522285351</v>
      </c>
      <c r="V595" s="17">
        <f t="shared" si="187"/>
        <v>491904.33999999997</v>
      </c>
      <c r="W595" s="61">
        <f t="shared" si="188"/>
        <v>124.80744390799791</v>
      </c>
    </row>
    <row r="596" spans="1:23" s="1" customFormat="1" x14ac:dyDescent="0.2">
      <c r="A596" s="28" t="s">
        <v>109</v>
      </c>
      <c r="B596" s="65" t="s">
        <v>110</v>
      </c>
      <c r="C596" s="23">
        <v>394130.61</v>
      </c>
      <c r="D596" s="23">
        <v>860695</v>
      </c>
      <c r="E596" s="23">
        <v>790966.21</v>
      </c>
      <c r="F596" s="23">
        <f t="shared" si="163"/>
        <v>69728.790000000037</v>
      </c>
      <c r="G596" s="14">
        <f t="shared" si="164"/>
        <v>91.898548266226712</v>
      </c>
      <c r="H596" s="23">
        <f t="shared" si="161"/>
        <v>396835.6</v>
      </c>
      <c r="I596" s="15">
        <f t="shared" si="162"/>
        <v>100.68631817254689</v>
      </c>
      <c r="J596" s="23">
        <v>0</v>
      </c>
      <c r="K596" s="23">
        <v>8368.74</v>
      </c>
      <c r="L596" s="23">
        <v>8368.74</v>
      </c>
      <c r="M596" s="23">
        <f t="shared" si="140"/>
        <v>0</v>
      </c>
      <c r="N596" s="14">
        <f t="shared" si="141"/>
        <v>100</v>
      </c>
      <c r="O596" s="17">
        <f t="shared" si="178"/>
        <v>8368.74</v>
      </c>
      <c r="P596" s="18">
        <f t="shared" si="179"/>
        <v>0</v>
      </c>
      <c r="Q596" s="24">
        <f t="shared" si="182"/>
        <v>394130.61</v>
      </c>
      <c r="R596" s="59">
        <f t="shared" si="183"/>
        <v>869063.74</v>
      </c>
      <c r="S596" s="59">
        <f t="shared" si="184"/>
        <v>799334.95</v>
      </c>
      <c r="T596" s="59">
        <f t="shared" si="185"/>
        <v>-69728.790000000037</v>
      </c>
      <c r="U596" s="60">
        <f t="shared" si="186"/>
        <v>91.976562041352679</v>
      </c>
      <c r="V596" s="17">
        <f t="shared" si="187"/>
        <v>405204.33999999997</v>
      </c>
      <c r="W596" s="61">
        <f t="shared" si="188"/>
        <v>102.80965997540764</v>
      </c>
    </row>
    <row r="597" spans="1:23" s="1" customFormat="1" x14ac:dyDescent="0.2">
      <c r="A597" s="28" t="s">
        <v>119</v>
      </c>
      <c r="B597" s="65" t="s">
        <v>120</v>
      </c>
      <c r="C597" s="23">
        <v>393306.37</v>
      </c>
      <c r="D597" s="23">
        <v>858695</v>
      </c>
      <c r="E597" s="23">
        <v>790795.67999999993</v>
      </c>
      <c r="F597" s="23">
        <f t="shared" si="163"/>
        <v>67899.320000000065</v>
      </c>
      <c r="G597" s="14">
        <f t="shared" si="164"/>
        <v>92.092731412201061</v>
      </c>
      <c r="H597" s="23">
        <f t="shared" si="161"/>
        <v>397489.30999999994</v>
      </c>
      <c r="I597" s="15">
        <f t="shared" si="162"/>
        <v>101.06353222806942</v>
      </c>
      <c r="J597" s="23">
        <v>0</v>
      </c>
      <c r="K597" s="23">
        <v>8368.74</v>
      </c>
      <c r="L597" s="23">
        <v>8368.74</v>
      </c>
      <c r="M597" s="23">
        <f t="shared" si="140"/>
        <v>0</v>
      </c>
      <c r="N597" s="14">
        <f t="shared" si="141"/>
        <v>100</v>
      </c>
      <c r="O597" s="17">
        <f t="shared" si="178"/>
        <v>8368.74</v>
      </c>
      <c r="P597" s="18">
        <f t="shared" si="179"/>
        <v>0</v>
      </c>
      <c r="Q597" s="24">
        <f t="shared" si="182"/>
        <v>393306.37</v>
      </c>
      <c r="R597" s="59">
        <f t="shared" si="183"/>
        <v>867063.74</v>
      </c>
      <c r="S597" s="59">
        <f t="shared" si="184"/>
        <v>799164.41999999993</v>
      </c>
      <c r="T597" s="59">
        <f t="shared" si="185"/>
        <v>-67899.320000000065</v>
      </c>
      <c r="U597" s="60">
        <f t="shared" si="186"/>
        <v>92.169050916602728</v>
      </c>
      <c r="V597" s="17">
        <f t="shared" si="187"/>
        <v>405858.04999999993</v>
      </c>
      <c r="W597" s="61">
        <f t="shared" si="188"/>
        <v>103.19132385270038</v>
      </c>
    </row>
    <row r="598" spans="1:23" s="20" customFormat="1" ht="25.5" x14ac:dyDescent="0.2">
      <c r="A598" s="28" t="s">
        <v>121</v>
      </c>
      <c r="B598" s="65" t="s">
        <v>122</v>
      </c>
      <c r="C598" s="23">
        <v>52310</v>
      </c>
      <c r="D598" s="23">
        <v>65370</v>
      </c>
      <c r="E598" s="23">
        <v>62610</v>
      </c>
      <c r="F598" s="23">
        <f t="shared" si="163"/>
        <v>2760</v>
      </c>
      <c r="G598" s="14">
        <f t="shared" si="164"/>
        <v>95.77787976135842</v>
      </c>
      <c r="H598" s="23">
        <f t="shared" si="161"/>
        <v>10300</v>
      </c>
      <c r="I598" s="15">
        <f t="shared" si="162"/>
        <v>19.690307780539086</v>
      </c>
      <c r="J598" s="23">
        <v>0</v>
      </c>
      <c r="K598" s="23">
        <v>8368.74</v>
      </c>
      <c r="L598" s="23">
        <v>8368.74</v>
      </c>
      <c r="M598" s="23">
        <f t="shared" si="140"/>
        <v>0</v>
      </c>
      <c r="N598" s="14">
        <f t="shared" si="141"/>
        <v>100</v>
      </c>
      <c r="O598" s="17">
        <f t="shared" si="178"/>
        <v>8368.74</v>
      </c>
      <c r="P598" s="18">
        <f t="shared" si="179"/>
        <v>0</v>
      </c>
      <c r="Q598" s="24">
        <f t="shared" si="182"/>
        <v>52310</v>
      </c>
      <c r="R598" s="24">
        <f t="shared" si="183"/>
        <v>73738.740000000005</v>
      </c>
      <c r="S598" s="24">
        <f t="shared" si="184"/>
        <v>70978.740000000005</v>
      </c>
      <c r="T598" s="24">
        <f t="shared" si="185"/>
        <v>-2760</v>
      </c>
      <c r="U598" s="57">
        <f t="shared" si="186"/>
        <v>96.257055653514016</v>
      </c>
      <c r="V598" s="23">
        <f t="shared" si="187"/>
        <v>18668.740000000005</v>
      </c>
      <c r="W598" s="58">
        <f t="shared" si="188"/>
        <v>35.688663735423461</v>
      </c>
    </row>
    <row r="599" spans="1:23" s="20" customFormat="1" x14ac:dyDescent="0.2">
      <c r="A599" s="28" t="s">
        <v>123</v>
      </c>
      <c r="B599" s="65" t="s">
        <v>124</v>
      </c>
      <c r="C599" s="23">
        <v>331804.74</v>
      </c>
      <c r="D599" s="23">
        <v>778608</v>
      </c>
      <c r="E599" s="23">
        <v>713479.6</v>
      </c>
      <c r="F599" s="23">
        <f t="shared" si="163"/>
        <v>65128.400000000023</v>
      </c>
      <c r="G599" s="14">
        <f t="shared" si="164"/>
        <v>91.635277315414172</v>
      </c>
      <c r="H599" s="23">
        <f t="shared" si="161"/>
        <v>381674.86</v>
      </c>
      <c r="I599" s="15">
        <f t="shared" si="162"/>
        <v>115.0299600903833</v>
      </c>
      <c r="J599" s="23">
        <v>0</v>
      </c>
      <c r="K599" s="23">
        <v>0</v>
      </c>
      <c r="L599" s="23">
        <v>0</v>
      </c>
      <c r="M599" s="23">
        <f t="shared" si="140"/>
        <v>0</v>
      </c>
      <c r="N599" s="14">
        <f t="shared" si="141"/>
        <v>0</v>
      </c>
      <c r="O599" s="17">
        <f t="shared" si="178"/>
        <v>0</v>
      </c>
      <c r="P599" s="18">
        <f t="shared" si="179"/>
        <v>0</v>
      </c>
      <c r="Q599" s="24">
        <f t="shared" si="182"/>
        <v>331804.74</v>
      </c>
      <c r="R599" s="24">
        <f t="shared" si="183"/>
        <v>778608</v>
      </c>
      <c r="S599" s="24">
        <f t="shared" si="184"/>
        <v>713479.6</v>
      </c>
      <c r="T599" s="24">
        <f t="shared" si="185"/>
        <v>-65128.400000000023</v>
      </c>
      <c r="U599" s="57">
        <f t="shared" si="186"/>
        <v>91.635277315414172</v>
      </c>
      <c r="V599" s="23">
        <f t="shared" si="187"/>
        <v>381674.86</v>
      </c>
      <c r="W599" s="58">
        <f t="shared" si="188"/>
        <v>115.0299600903833</v>
      </c>
    </row>
    <row r="600" spans="1:23" s="1" customFormat="1" ht="25.5" x14ac:dyDescent="0.2">
      <c r="A600" s="28" t="s">
        <v>127</v>
      </c>
      <c r="B600" s="65" t="s">
        <v>128</v>
      </c>
      <c r="C600" s="23">
        <v>9191.6299999999992</v>
      </c>
      <c r="D600" s="23">
        <v>14717</v>
      </c>
      <c r="E600" s="23">
        <v>14706.079999999998</v>
      </c>
      <c r="F600" s="23">
        <f t="shared" si="163"/>
        <v>10.920000000001892</v>
      </c>
      <c r="G600" s="14">
        <f t="shared" si="164"/>
        <v>99.925800095128068</v>
      </c>
      <c r="H600" s="23">
        <f t="shared" si="161"/>
        <v>5514.4499999999989</v>
      </c>
      <c r="I600" s="15">
        <f t="shared" si="162"/>
        <v>59.99425564344952</v>
      </c>
      <c r="J600" s="23">
        <v>0</v>
      </c>
      <c r="K600" s="23">
        <v>0</v>
      </c>
      <c r="L600" s="23">
        <v>0</v>
      </c>
      <c r="M600" s="23">
        <f t="shared" si="140"/>
        <v>0</v>
      </c>
      <c r="N600" s="14">
        <f t="shared" si="141"/>
        <v>0</v>
      </c>
      <c r="O600" s="17">
        <f t="shared" si="178"/>
        <v>0</v>
      </c>
      <c r="P600" s="18">
        <f t="shared" si="179"/>
        <v>0</v>
      </c>
      <c r="Q600" s="24">
        <f t="shared" si="182"/>
        <v>9191.6299999999992</v>
      </c>
      <c r="R600" s="59">
        <f t="shared" si="183"/>
        <v>14717</v>
      </c>
      <c r="S600" s="59">
        <f t="shared" si="184"/>
        <v>14706.079999999998</v>
      </c>
      <c r="T600" s="59">
        <f t="shared" si="185"/>
        <v>-10.920000000001892</v>
      </c>
      <c r="U600" s="60">
        <f t="shared" si="186"/>
        <v>99.925800095128068</v>
      </c>
      <c r="V600" s="17">
        <f t="shared" si="187"/>
        <v>5514.4499999999989</v>
      </c>
      <c r="W600" s="61">
        <f t="shared" si="188"/>
        <v>59.99425564344952</v>
      </c>
    </row>
    <row r="601" spans="1:23" s="20" customFormat="1" ht="25.5" x14ac:dyDescent="0.2">
      <c r="A601" s="28" t="s">
        <v>131</v>
      </c>
      <c r="B601" s="65" t="s">
        <v>132</v>
      </c>
      <c r="C601" s="23">
        <v>8316</v>
      </c>
      <c r="D601" s="23">
        <v>13535</v>
      </c>
      <c r="E601" s="23">
        <v>13524.96</v>
      </c>
      <c r="F601" s="23">
        <f t="shared" si="163"/>
        <v>10.040000000000873</v>
      </c>
      <c r="G601" s="14">
        <f t="shared" si="164"/>
        <v>99.925821943110449</v>
      </c>
      <c r="H601" s="23">
        <f t="shared" si="161"/>
        <v>5208.9599999999991</v>
      </c>
      <c r="I601" s="15">
        <f t="shared" si="162"/>
        <v>62.637806637806619</v>
      </c>
      <c r="J601" s="23">
        <v>0</v>
      </c>
      <c r="K601" s="23">
        <v>0</v>
      </c>
      <c r="L601" s="23">
        <v>0</v>
      </c>
      <c r="M601" s="23">
        <f t="shared" si="140"/>
        <v>0</v>
      </c>
      <c r="N601" s="14">
        <f t="shared" si="141"/>
        <v>0</v>
      </c>
      <c r="O601" s="17">
        <f t="shared" si="178"/>
        <v>0</v>
      </c>
      <c r="P601" s="18">
        <f t="shared" si="179"/>
        <v>0</v>
      </c>
      <c r="Q601" s="24">
        <f t="shared" si="182"/>
        <v>8316</v>
      </c>
      <c r="R601" s="24">
        <f t="shared" si="183"/>
        <v>13535</v>
      </c>
      <c r="S601" s="24">
        <f t="shared" si="184"/>
        <v>13524.96</v>
      </c>
      <c r="T601" s="24">
        <f t="shared" si="185"/>
        <v>-10.040000000000873</v>
      </c>
      <c r="U601" s="57">
        <f t="shared" si="186"/>
        <v>99.925821943110449</v>
      </c>
      <c r="V601" s="23">
        <f t="shared" si="187"/>
        <v>5208.9599999999991</v>
      </c>
      <c r="W601" s="58">
        <f t="shared" si="188"/>
        <v>62.637806637806619</v>
      </c>
    </row>
    <row r="602" spans="1:23" s="20" customFormat="1" x14ac:dyDescent="0.2">
      <c r="A602" s="28" t="s">
        <v>133</v>
      </c>
      <c r="B602" s="65" t="s">
        <v>134</v>
      </c>
      <c r="C602" s="23">
        <v>0</v>
      </c>
      <c r="D602" s="23">
        <v>0</v>
      </c>
      <c r="E602" s="23">
        <v>0</v>
      </c>
      <c r="F602" s="23">
        <f t="shared" si="163"/>
        <v>0</v>
      </c>
      <c r="G602" s="14">
        <f t="shared" si="164"/>
        <v>0</v>
      </c>
      <c r="H602" s="23">
        <f t="shared" si="161"/>
        <v>0</v>
      </c>
      <c r="I602" s="15">
        <f t="shared" si="162"/>
        <v>0</v>
      </c>
      <c r="J602" s="23">
        <v>0</v>
      </c>
      <c r="K602" s="23">
        <v>0</v>
      </c>
      <c r="L602" s="23">
        <v>0</v>
      </c>
      <c r="M602" s="23">
        <f t="shared" si="140"/>
        <v>0</v>
      </c>
      <c r="N602" s="14">
        <f t="shared" si="141"/>
        <v>0</v>
      </c>
      <c r="O602" s="17">
        <f t="shared" si="178"/>
        <v>0</v>
      </c>
      <c r="P602" s="18">
        <f t="shared" si="179"/>
        <v>0</v>
      </c>
      <c r="Q602" s="24">
        <f t="shared" si="182"/>
        <v>0</v>
      </c>
      <c r="R602" s="24">
        <f t="shared" si="183"/>
        <v>0</v>
      </c>
      <c r="S602" s="24">
        <f t="shared" si="184"/>
        <v>0</v>
      </c>
      <c r="T602" s="24">
        <f t="shared" si="185"/>
        <v>0</v>
      </c>
      <c r="U602" s="57">
        <f t="shared" si="186"/>
        <v>0</v>
      </c>
      <c r="V602" s="23">
        <f t="shared" si="187"/>
        <v>0</v>
      </c>
      <c r="W602" s="58">
        <f t="shared" si="188"/>
        <v>0</v>
      </c>
    </row>
    <row r="603" spans="1:23" s="20" customFormat="1" x14ac:dyDescent="0.2">
      <c r="A603" s="28" t="s">
        <v>135</v>
      </c>
      <c r="B603" s="65" t="s">
        <v>136</v>
      </c>
      <c r="C603" s="23">
        <v>875.63</v>
      </c>
      <c r="D603" s="23">
        <v>1182</v>
      </c>
      <c r="E603" s="23">
        <v>1181.1199999999999</v>
      </c>
      <c r="F603" s="23">
        <f t="shared" si="163"/>
        <v>0.88000000000010914</v>
      </c>
      <c r="G603" s="14">
        <f t="shared" si="164"/>
        <v>99.925549915397625</v>
      </c>
      <c r="H603" s="23">
        <f t="shared" si="161"/>
        <v>305.4899999999999</v>
      </c>
      <c r="I603" s="15">
        <f t="shared" si="162"/>
        <v>34.888023480237081</v>
      </c>
      <c r="J603" s="23">
        <v>0</v>
      </c>
      <c r="K603" s="23">
        <v>0</v>
      </c>
      <c r="L603" s="23">
        <v>0</v>
      </c>
      <c r="M603" s="23">
        <f t="shared" si="140"/>
        <v>0</v>
      </c>
      <c r="N603" s="14">
        <f t="shared" si="141"/>
        <v>0</v>
      </c>
      <c r="O603" s="17">
        <f t="shared" si="178"/>
        <v>0</v>
      </c>
      <c r="P603" s="18">
        <f t="shared" si="179"/>
        <v>0</v>
      </c>
      <c r="Q603" s="24">
        <f t="shared" si="182"/>
        <v>875.63</v>
      </c>
      <c r="R603" s="24">
        <f t="shared" si="183"/>
        <v>1182</v>
      </c>
      <c r="S603" s="24">
        <f t="shared" si="184"/>
        <v>1181.1199999999999</v>
      </c>
      <c r="T603" s="24">
        <f t="shared" si="185"/>
        <v>-0.88000000000010914</v>
      </c>
      <c r="U603" s="57">
        <f t="shared" si="186"/>
        <v>99.925549915397625</v>
      </c>
      <c r="V603" s="23">
        <f t="shared" si="187"/>
        <v>305.4899999999999</v>
      </c>
      <c r="W603" s="58">
        <f t="shared" si="188"/>
        <v>34.888023480237081</v>
      </c>
    </row>
    <row r="604" spans="1:23" s="20" customFormat="1" x14ac:dyDescent="0.2">
      <c r="A604" s="28" t="s">
        <v>141</v>
      </c>
      <c r="B604" s="65" t="s">
        <v>142</v>
      </c>
      <c r="C604" s="23">
        <v>824.24</v>
      </c>
      <c r="D604" s="23">
        <v>2000</v>
      </c>
      <c r="E604" s="23">
        <v>170.53</v>
      </c>
      <c r="F604" s="23">
        <f t="shared" si="163"/>
        <v>1829.47</v>
      </c>
      <c r="G604" s="14">
        <f t="shared" si="164"/>
        <v>8.5265000000000004</v>
      </c>
      <c r="H604" s="23">
        <f t="shared" si="161"/>
        <v>-653.71</v>
      </c>
      <c r="I604" s="15">
        <f t="shared" si="162"/>
        <v>-79.310637678346112</v>
      </c>
      <c r="J604" s="23">
        <v>0</v>
      </c>
      <c r="K604" s="23">
        <v>0</v>
      </c>
      <c r="L604" s="23">
        <v>0</v>
      </c>
      <c r="M604" s="23">
        <f t="shared" si="140"/>
        <v>0</v>
      </c>
      <c r="N604" s="14">
        <f t="shared" si="141"/>
        <v>0</v>
      </c>
      <c r="O604" s="17">
        <f t="shared" si="178"/>
        <v>0</v>
      </c>
      <c r="P604" s="18">
        <f t="shared" si="179"/>
        <v>0</v>
      </c>
      <c r="Q604" s="24">
        <f t="shared" si="182"/>
        <v>824.24</v>
      </c>
      <c r="R604" s="24">
        <f t="shared" si="183"/>
        <v>2000</v>
      </c>
      <c r="S604" s="24">
        <f t="shared" si="184"/>
        <v>170.53</v>
      </c>
      <c r="T604" s="24">
        <f t="shared" si="185"/>
        <v>-1829.47</v>
      </c>
      <c r="U604" s="57">
        <f t="shared" si="186"/>
        <v>8.5265000000000004</v>
      </c>
      <c r="V604" s="23">
        <f t="shared" si="187"/>
        <v>-653.71</v>
      </c>
      <c r="W604" s="58">
        <f t="shared" si="188"/>
        <v>-79.310637678346112</v>
      </c>
    </row>
    <row r="605" spans="1:23" s="20" customFormat="1" x14ac:dyDescent="0.2">
      <c r="A605" s="28" t="s">
        <v>186</v>
      </c>
      <c r="B605" s="65" t="s">
        <v>256</v>
      </c>
      <c r="C605" s="23">
        <v>0</v>
      </c>
      <c r="D605" s="23">
        <v>0</v>
      </c>
      <c r="E605" s="23">
        <v>0</v>
      </c>
      <c r="F605" s="23">
        <f t="shared" si="163"/>
        <v>0</v>
      </c>
      <c r="G605" s="14">
        <f t="shared" si="164"/>
        <v>0</v>
      </c>
      <c r="H605" s="23">
        <f t="shared" si="161"/>
        <v>0</v>
      </c>
      <c r="I605" s="15">
        <f t="shared" si="162"/>
        <v>0</v>
      </c>
      <c r="J605" s="23">
        <v>0</v>
      </c>
      <c r="K605" s="23">
        <v>86700</v>
      </c>
      <c r="L605" s="23">
        <v>86700</v>
      </c>
      <c r="M605" s="23">
        <f t="shared" ref="M605:M684" si="189">K605-L605</f>
        <v>0</v>
      </c>
      <c r="N605" s="14">
        <f t="shared" ref="N605:N684" si="190">IF(K605=0,0,L605/K605*100)</f>
        <v>100</v>
      </c>
      <c r="O605" s="17">
        <f t="shared" si="178"/>
        <v>86700</v>
      </c>
      <c r="P605" s="18">
        <f t="shared" si="179"/>
        <v>0</v>
      </c>
      <c r="Q605" s="24">
        <f t="shared" si="182"/>
        <v>0</v>
      </c>
      <c r="R605" s="24">
        <f t="shared" si="183"/>
        <v>86700</v>
      </c>
      <c r="S605" s="24">
        <f t="shared" si="184"/>
        <v>86700</v>
      </c>
      <c r="T605" s="24">
        <f t="shared" si="185"/>
        <v>0</v>
      </c>
      <c r="U605" s="57">
        <f t="shared" si="186"/>
        <v>100</v>
      </c>
      <c r="V605" s="23">
        <f t="shared" si="187"/>
        <v>86700</v>
      </c>
      <c r="W605" s="58">
        <f t="shared" si="188"/>
        <v>0</v>
      </c>
    </row>
    <row r="606" spans="1:23" s="1" customFormat="1" x14ac:dyDescent="0.2">
      <c r="A606" s="28" t="s">
        <v>257</v>
      </c>
      <c r="B606" s="65" t="s">
        <v>258</v>
      </c>
      <c r="C606" s="23">
        <v>0</v>
      </c>
      <c r="D606" s="23">
        <v>0</v>
      </c>
      <c r="E606" s="23">
        <v>0</v>
      </c>
      <c r="F606" s="23">
        <f t="shared" si="163"/>
        <v>0</v>
      </c>
      <c r="G606" s="14">
        <f t="shared" si="164"/>
        <v>0</v>
      </c>
      <c r="H606" s="23">
        <f t="shared" si="161"/>
        <v>0</v>
      </c>
      <c r="I606" s="15">
        <f t="shared" si="162"/>
        <v>0</v>
      </c>
      <c r="J606" s="23">
        <v>0</v>
      </c>
      <c r="K606" s="23">
        <v>86700</v>
      </c>
      <c r="L606" s="23">
        <v>86700</v>
      </c>
      <c r="M606" s="23">
        <f t="shared" si="189"/>
        <v>0</v>
      </c>
      <c r="N606" s="14">
        <f t="shared" si="190"/>
        <v>100</v>
      </c>
      <c r="O606" s="17">
        <f t="shared" si="178"/>
        <v>86700</v>
      </c>
      <c r="P606" s="18">
        <f t="shared" si="179"/>
        <v>0</v>
      </c>
      <c r="Q606" s="24">
        <f t="shared" si="182"/>
        <v>0</v>
      </c>
      <c r="R606" s="59">
        <f t="shared" si="183"/>
        <v>86700</v>
      </c>
      <c r="S606" s="59">
        <f t="shared" si="184"/>
        <v>86700</v>
      </c>
      <c r="T606" s="59">
        <f t="shared" si="185"/>
        <v>0</v>
      </c>
      <c r="U606" s="60">
        <f t="shared" si="186"/>
        <v>100</v>
      </c>
      <c r="V606" s="17">
        <f t="shared" si="187"/>
        <v>86700</v>
      </c>
      <c r="W606" s="61">
        <f t="shared" si="188"/>
        <v>0</v>
      </c>
    </row>
    <row r="607" spans="1:23" s="20" customFormat="1" ht="25.5" x14ac:dyDescent="0.2">
      <c r="A607" s="28" t="s">
        <v>259</v>
      </c>
      <c r="B607" s="65" t="s">
        <v>260</v>
      </c>
      <c r="C607" s="23">
        <v>0</v>
      </c>
      <c r="D607" s="23">
        <v>0</v>
      </c>
      <c r="E607" s="23">
        <v>0</v>
      </c>
      <c r="F607" s="23">
        <f t="shared" si="163"/>
        <v>0</v>
      </c>
      <c r="G607" s="14">
        <f t="shared" si="164"/>
        <v>0</v>
      </c>
      <c r="H607" s="23">
        <f t="shared" ref="H607:H760" si="191">E607-C607</f>
        <v>0</v>
      </c>
      <c r="I607" s="15">
        <f t="shared" ref="I607:I760" si="192">IF(C607=0,0,E607/C607*100-100)</f>
        <v>0</v>
      </c>
      <c r="J607" s="23">
        <v>0</v>
      </c>
      <c r="K607" s="23">
        <v>86700</v>
      </c>
      <c r="L607" s="23">
        <v>86700</v>
      </c>
      <c r="M607" s="23">
        <f t="shared" si="189"/>
        <v>0</v>
      </c>
      <c r="N607" s="14">
        <f t="shared" si="190"/>
        <v>100</v>
      </c>
      <c r="O607" s="17">
        <f t="shared" si="178"/>
        <v>86700</v>
      </c>
      <c r="P607" s="18">
        <f t="shared" si="179"/>
        <v>0</v>
      </c>
      <c r="Q607" s="24">
        <f t="shared" si="182"/>
        <v>0</v>
      </c>
      <c r="R607" s="24">
        <f t="shared" si="183"/>
        <v>86700</v>
      </c>
      <c r="S607" s="24">
        <f t="shared" si="184"/>
        <v>86700</v>
      </c>
      <c r="T607" s="24">
        <f t="shared" si="185"/>
        <v>0</v>
      </c>
      <c r="U607" s="57">
        <f t="shared" si="186"/>
        <v>100</v>
      </c>
      <c r="V607" s="23">
        <f t="shared" si="187"/>
        <v>86700</v>
      </c>
      <c r="W607" s="58">
        <f t="shared" si="188"/>
        <v>0</v>
      </c>
    </row>
    <row r="608" spans="1:23" s="20" customFormat="1" ht="25.5" x14ac:dyDescent="0.2">
      <c r="A608" s="34" t="s">
        <v>224</v>
      </c>
      <c r="B608" s="71" t="s">
        <v>225</v>
      </c>
      <c r="C608" s="35">
        <v>0</v>
      </c>
      <c r="D608" s="35">
        <v>54000</v>
      </c>
      <c r="E608" s="35">
        <v>53630.78</v>
      </c>
      <c r="F608" s="35">
        <f t="shared" si="163"/>
        <v>369.22000000000116</v>
      </c>
      <c r="G608" s="42">
        <f t="shared" si="164"/>
        <v>99.316259259259255</v>
      </c>
      <c r="H608" s="35">
        <f t="shared" si="191"/>
        <v>53630.78</v>
      </c>
      <c r="I608" s="15">
        <f t="shared" si="192"/>
        <v>0</v>
      </c>
      <c r="J608" s="35">
        <v>0</v>
      </c>
      <c r="K608" s="35">
        <v>0</v>
      </c>
      <c r="L608" s="35">
        <v>0</v>
      </c>
      <c r="M608" s="35">
        <f t="shared" si="189"/>
        <v>0</v>
      </c>
      <c r="N608" s="42">
        <f t="shared" si="190"/>
        <v>0</v>
      </c>
      <c r="O608" s="35">
        <f t="shared" si="178"/>
        <v>0</v>
      </c>
      <c r="P608" s="15">
        <f t="shared" si="179"/>
        <v>0</v>
      </c>
      <c r="Q608" s="24">
        <f t="shared" si="182"/>
        <v>0</v>
      </c>
      <c r="R608" s="24">
        <f t="shared" si="183"/>
        <v>54000</v>
      </c>
      <c r="S608" s="24">
        <f t="shared" si="184"/>
        <v>53630.78</v>
      </c>
      <c r="T608" s="24">
        <f t="shared" si="185"/>
        <v>-369.22000000000116</v>
      </c>
      <c r="U608" s="57">
        <f t="shared" si="186"/>
        <v>99.316259259259255</v>
      </c>
      <c r="V608" s="23">
        <f t="shared" si="187"/>
        <v>53630.78</v>
      </c>
      <c r="W608" s="58">
        <f t="shared" si="188"/>
        <v>0</v>
      </c>
    </row>
    <row r="609" spans="1:23" s="20" customFormat="1" x14ac:dyDescent="0.2">
      <c r="A609" s="28" t="s">
        <v>109</v>
      </c>
      <c r="B609" s="65" t="s">
        <v>110</v>
      </c>
      <c r="C609" s="23">
        <v>0</v>
      </c>
      <c r="D609" s="23">
        <v>54000</v>
      </c>
      <c r="E609" s="23">
        <v>53630.78</v>
      </c>
      <c r="F609" s="23">
        <f t="shared" si="163"/>
        <v>369.22000000000116</v>
      </c>
      <c r="G609" s="14">
        <f t="shared" si="164"/>
        <v>99.316259259259255</v>
      </c>
      <c r="H609" s="23">
        <f t="shared" si="191"/>
        <v>53630.78</v>
      </c>
      <c r="I609" s="15">
        <f t="shared" si="192"/>
        <v>0</v>
      </c>
      <c r="J609" s="23">
        <v>0</v>
      </c>
      <c r="K609" s="23">
        <v>0</v>
      </c>
      <c r="L609" s="23">
        <v>0</v>
      </c>
      <c r="M609" s="23">
        <f t="shared" si="189"/>
        <v>0</v>
      </c>
      <c r="N609" s="14">
        <f t="shared" si="190"/>
        <v>0</v>
      </c>
      <c r="O609" s="23">
        <f t="shared" si="178"/>
        <v>0</v>
      </c>
      <c r="P609" s="15">
        <f t="shared" si="179"/>
        <v>0</v>
      </c>
      <c r="Q609" s="24">
        <f t="shared" si="182"/>
        <v>0</v>
      </c>
      <c r="R609" s="24">
        <f t="shared" si="183"/>
        <v>54000</v>
      </c>
      <c r="S609" s="24">
        <f t="shared" si="184"/>
        <v>53630.78</v>
      </c>
      <c r="T609" s="24">
        <f t="shared" si="185"/>
        <v>-369.22000000000116</v>
      </c>
      <c r="U609" s="57">
        <f t="shared" si="186"/>
        <v>99.316259259259255</v>
      </c>
      <c r="V609" s="23">
        <f t="shared" si="187"/>
        <v>53630.78</v>
      </c>
      <c r="W609" s="58">
        <f t="shared" si="188"/>
        <v>0</v>
      </c>
    </row>
    <row r="610" spans="1:23" s="20" customFormat="1" x14ac:dyDescent="0.2">
      <c r="A610" s="28" t="s">
        <v>119</v>
      </c>
      <c r="B610" s="65" t="s">
        <v>120</v>
      </c>
      <c r="C610" s="23">
        <v>0</v>
      </c>
      <c r="D610" s="23">
        <v>54000</v>
      </c>
      <c r="E610" s="23">
        <v>53630.78</v>
      </c>
      <c r="F610" s="23">
        <f t="shared" si="163"/>
        <v>369.22000000000116</v>
      </c>
      <c r="G610" s="14">
        <f t="shared" si="164"/>
        <v>99.316259259259255</v>
      </c>
      <c r="H610" s="23">
        <f t="shared" si="191"/>
        <v>53630.78</v>
      </c>
      <c r="I610" s="15">
        <f t="shared" si="192"/>
        <v>0</v>
      </c>
      <c r="J610" s="23">
        <v>0</v>
      </c>
      <c r="K610" s="23">
        <v>0</v>
      </c>
      <c r="L610" s="23">
        <v>0</v>
      </c>
      <c r="M610" s="23">
        <f t="shared" si="189"/>
        <v>0</v>
      </c>
      <c r="N610" s="14">
        <f t="shared" si="190"/>
        <v>0</v>
      </c>
      <c r="O610" s="23">
        <f t="shared" si="178"/>
        <v>0</v>
      </c>
      <c r="P610" s="15">
        <f t="shared" si="179"/>
        <v>0</v>
      </c>
      <c r="Q610" s="24">
        <f t="shared" si="182"/>
        <v>0</v>
      </c>
      <c r="R610" s="24">
        <f t="shared" si="183"/>
        <v>54000</v>
      </c>
      <c r="S610" s="24">
        <f t="shared" si="184"/>
        <v>53630.78</v>
      </c>
      <c r="T610" s="24">
        <f t="shared" si="185"/>
        <v>-369.22000000000116</v>
      </c>
      <c r="U610" s="57">
        <f t="shared" si="186"/>
        <v>99.316259259259255</v>
      </c>
      <c r="V610" s="23">
        <f t="shared" si="187"/>
        <v>53630.78</v>
      </c>
      <c r="W610" s="58">
        <f t="shared" si="188"/>
        <v>0</v>
      </c>
    </row>
    <row r="611" spans="1:23" s="20" customFormat="1" x14ac:dyDescent="0.2">
      <c r="A611" s="28" t="s">
        <v>123</v>
      </c>
      <c r="B611" s="65" t="s">
        <v>124</v>
      </c>
      <c r="C611" s="23">
        <v>0</v>
      </c>
      <c r="D611" s="23">
        <v>54000</v>
      </c>
      <c r="E611" s="23">
        <v>53630.78</v>
      </c>
      <c r="F611" s="23">
        <f t="shared" si="163"/>
        <v>369.22000000000116</v>
      </c>
      <c r="G611" s="14">
        <f t="shared" si="164"/>
        <v>99.316259259259255</v>
      </c>
      <c r="H611" s="23">
        <f t="shared" si="191"/>
        <v>53630.78</v>
      </c>
      <c r="I611" s="15">
        <f t="shared" si="192"/>
        <v>0</v>
      </c>
      <c r="J611" s="23">
        <v>0</v>
      </c>
      <c r="K611" s="23">
        <v>0</v>
      </c>
      <c r="L611" s="23">
        <v>0</v>
      </c>
      <c r="M611" s="23">
        <f t="shared" si="189"/>
        <v>0</v>
      </c>
      <c r="N611" s="14">
        <f t="shared" si="190"/>
        <v>0</v>
      </c>
      <c r="O611" s="23">
        <f t="shared" si="178"/>
        <v>0</v>
      </c>
      <c r="P611" s="15">
        <f t="shared" si="179"/>
        <v>0</v>
      </c>
      <c r="Q611" s="24">
        <f t="shared" si="182"/>
        <v>0</v>
      </c>
      <c r="R611" s="24">
        <f t="shared" si="183"/>
        <v>54000</v>
      </c>
      <c r="S611" s="24">
        <f t="shared" si="184"/>
        <v>53630.78</v>
      </c>
      <c r="T611" s="24">
        <f t="shared" si="185"/>
        <v>-369.22000000000116</v>
      </c>
      <c r="U611" s="57">
        <f t="shared" si="186"/>
        <v>99.316259259259255</v>
      </c>
      <c r="V611" s="23">
        <f t="shared" si="187"/>
        <v>53630.78</v>
      </c>
      <c r="W611" s="58">
        <f t="shared" si="188"/>
        <v>0</v>
      </c>
    </row>
    <row r="612" spans="1:23" s="1" customFormat="1" ht="25.5" x14ac:dyDescent="0.2">
      <c r="A612" s="34" t="s">
        <v>273</v>
      </c>
      <c r="B612" s="71" t="s">
        <v>274</v>
      </c>
      <c r="C612" s="35">
        <v>0</v>
      </c>
      <c r="D612" s="35">
        <f t="shared" ref="D612:E615" si="193">D613</f>
        <v>0</v>
      </c>
      <c r="E612" s="35">
        <f t="shared" si="193"/>
        <v>0</v>
      </c>
      <c r="F612" s="35">
        <f t="shared" si="163"/>
        <v>0</v>
      </c>
      <c r="G612" s="42">
        <f t="shared" si="164"/>
        <v>0</v>
      </c>
      <c r="H612" s="32">
        <f t="shared" si="191"/>
        <v>0</v>
      </c>
      <c r="I612" s="18">
        <f t="shared" si="192"/>
        <v>0</v>
      </c>
      <c r="J612" s="35">
        <f t="shared" ref="J612:L615" si="194">J613</f>
        <v>301416</v>
      </c>
      <c r="K612" s="35">
        <f t="shared" si="194"/>
        <v>0</v>
      </c>
      <c r="L612" s="35">
        <f t="shared" si="194"/>
        <v>0</v>
      </c>
      <c r="M612" s="35">
        <f t="shared" si="189"/>
        <v>0</v>
      </c>
      <c r="N612" s="42">
        <f t="shared" si="190"/>
        <v>0</v>
      </c>
      <c r="O612" s="32">
        <f t="shared" si="178"/>
        <v>-301416</v>
      </c>
      <c r="P612" s="18">
        <f t="shared" si="179"/>
        <v>-100</v>
      </c>
      <c r="Q612" s="24">
        <f t="shared" si="182"/>
        <v>301416</v>
      </c>
      <c r="R612" s="59">
        <f t="shared" si="183"/>
        <v>0</v>
      </c>
      <c r="S612" s="59">
        <f t="shared" si="184"/>
        <v>0</v>
      </c>
      <c r="T612" s="59">
        <f t="shared" si="185"/>
        <v>0</v>
      </c>
      <c r="U612" s="60">
        <f t="shared" si="186"/>
        <v>0</v>
      </c>
      <c r="V612" s="17">
        <f t="shared" si="187"/>
        <v>-301416</v>
      </c>
      <c r="W612" s="61">
        <f t="shared" si="188"/>
        <v>-100</v>
      </c>
    </row>
    <row r="613" spans="1:23" s="20" customFormat="1" x14ac:dyDescent="0.2">
      <c r="A613" s="28" t="s">
        <v>186</v>
      </c>
      <c r="B613" s="65" t="s">
        <v>256</v>
      </c>
      <c r="C613" s="23">
        <v>0</v>
      </c>
      <c r="D613" s="23">
        <f t="shared" si="193"/>
        <v>0</v>
      </c>
      <c r="E613" s="23">
        <f t="shared" si="193"/>
        <v>0</v>
      </c>
      <c r="F613" s="23">
        <f t="shared" si="163"/>
        <v>0</v>
      </c>
      <c r="G613" s="14">
        <f t="shared" si="164"/>
        <v>0</v>
      </c>
      <c r="H613" s="17">
        <f t="shared" si="191"/>
        <v>0</v>
      </c>
      <c r="I613" s="18">
        <f t="shared" si="192"/>
        <v>0</v>
      </c>
      <c r="J613" s="23">
        <f t="shared" si="194"/>
        <v>301416</v>
      </c>
      <c r="K613" s="23">
        <f t="shared" si="194"/>
        <v>0</v>
      </c>
      <c r="L613" s="23">
        <f t="shared" si="194"/>
        <v>0</v>
      </c>
      <c r="M613" s="23">
        <f t="shared" si="189"/>
        <v>0</v>
      </c>
      <c r="N613" s="14">
        <f t="shared" si="190"/>
        <v>0</v>
      </c>
      <c r="O613" s="17">
        <f t="shared" si="178"/>
        <v>-301416</v>
      </c>
      <c r="P613" s="18">
        <f t="shared" si="179"/>
        <v>-100</v>
      </c>
      <c r="Q613" s="24">
        <f t="shared" si="182"/>
        <v>301416</v>
      </c>
      <c r="R613" s="24">
        <f t="shared" si="183"/>
        <v>0</v>
      </c>
      <c r="S613" s="24">
        <f t="shared" si="184"/>
        <v>0</v>
      </c>
      <c r="T613" s="24">
        <f t="shared" si="185"/>
        <v>0</v>
      </c>
      <c r="U613" s="57">
        <f t="shared" si="186"/>
        <v>0</v>
      </c>
      <c r="V613" s="23">
        <f t="shared" si="187"/>
        <v>-301416</v>
      </c>
      <c r="W613" s="58">
        <f t="shared" si="188"/>
        <v>-100</v>
      </c>
    </row>
    <row r="614" spans="1:23" s="1" customFormat="1" x14ac:dyDescent="0.2">
      <c r="A614" s="28" t="s">
        <v>257</v>
      </c>
      <c r="B614" s="65" t="s">
        <v>258</v>
      </c>
      <c r="C614" s="23">
        <v>0</v>
      </c>
      <c r="D614" s="23">
        <f t="shared" si="193"/>
        <v>0</v>
      </c>
      <c r="E614" s="23">
        <f t="shared" si="193"/>
        <v>0</v>
      </c>
      <c r="F614" s="23">
        <f t="shared" si="163"/>
        <v>0</v>
      </c>
      <c r="G614" s="14">
        <f t="shared" si="164"/>
        <v>0</v>
      </c>
      <c r="H614" s="17">
        <f t="shared" si="191"/>
        <v>0</v>
      </c>
      <c r="I614" s="18">
        <f t="shared" si="192"/>
        <v>0</v>
      </c>
      <c r="J614" s="23">
        <f t="shared" si="194"/>
        <v>301416</v>
      </c>
      <c r="K614" s="23">
        <f t="shared" si="194"/>
        <v>0</v>
      </c>
      <c r="L614" s="23">
        <f t="shared" si="194"/>
        <v>0</v>
      </c>
      <c r="M614" s="23">
        <f t="shared" si="189"/>
        <v>0</v>
      </c>
      <c r="N614" s="14">
        <f t="shared" si="190"/>
        <v>0</v>
      </c>
      <c r="O614" s="17">
        <f t="shared" si="178"/>
        <v>-301416</v>
      </c>
      <c r="P614" s="18">
        <f t="shared" si="179"/>
        <v>-100</v>
      </c>
      <c r="Q614" s="24">
        <f t="shared" si="182"/>
        <v>301416</v>
      </c>
      <c r="R614" s="59">
        <f t="shared" si="183"/>
        <v>0</v>
      </c>
      <c r="S614" s="59">
        <f t="shared" si="184"/>
        <v>0</v>
      </c>
      <c r="T614" s="59">
        <f t="shared" si="185"/>
        <v>0</v>
      </c>
      <c r="U614" s="60">
        <f t="shared" si="186"/>
        <v>0</v>
      </c>
      <c r="V614" s="17">
        <f t="shared" si="187"/>
        <v>-301416</v>
      </c>
      <c r="W614" s="61">
        <f t="shared" si="188"/>
        <v>-100</v>
      </c>
    </row>
    <row r="615" spans="1:23" s="20" customFormat="1" x14ac:dyDescent="0.2">
      <c r="A615" s="28" t="s">
        <v>269</v>
      </c>
      <c r="B615" s="65" t="s">
        <v>270</v>
      </c>
      <c r="C615" s="23">
        <v>0</v>
      </c>
      <c r="D615" s="23">
        <f t="shared" si="193"/>
        <v>0</v>
      </c>
      <c r="E615" s="23">
        <f t="shared" si="193"/>
        <v>0</v>
      </c>
      <c r="F615" s="23">
        <f t="shared" si="163"/>
        <v>0</v>
      </c>
      <c r="G615" s="14">
        <f t="shared" si="164"/>
        <v>0</v>
      </c>
      <c r="H615" s="17">
        <f t="shared" si="191"/>
        <v>0</v>
      </c>
      <c r="I615" s="18">
        <f t="shared" si="192"/>
        <v>0</v>
      </c>
      <c r="J615" s="23">
        <f t="shared" si="194"/>
        <v>301416</v>
      </c>
      <c r="K615" s="23">
        <f t="shared" si="194"/>
        <v>0</v>
      </c>
      <c r="L615" s="23">
        <f t="shared" si="194"/>
        <v>0</v>
      </c>
      <c r="M615" s="23">
        <f t="shared" si="189"/>
        <v>0</v>
      </c>
      <c r="N615" s="14">
        <f t="shared" si="190"/>
        <v>0</v>
      </c>
      <c r="O615" s="17">
        <f t="shared" si="178"/>
        <v>-301416</v>
      </c>
      <c r="P615" s="18">
        <f t="shared" si="179"/>
        <v>-100</v>
      </c>
      <c r="Q615" s="24">
        <f t="shared" si="182"/>
        <v>301416</v>
      </c>
      <c r="R615" s="24">
        <f t="shared" si="183"/>
        <v>0</v>
      </c>
      <c r="S615" s="24">
        <f t="shared" si="184"/>
        <v>0</v>
      </c>
      <c r="T615" s="24">
        <f t="shared" si="185"/>
        <v>0</v>
      </c>
      <c r="U615" s="57">
        <f t="shared" si="186"/>
        <v>0</v>
      </c>
      <c r="V615" s="23">
        <f t="shared" si="187"/>
        <v>-301416</v>
      </c>
      <c r="W615" s="58">
        <f t="shared" si="188"/>
        <v>-100</v>
      </c>
    </row>
    <row r="616" spans="1:23" s="20" customFormat="1" ht="25.5" x14ac:dyDescent="0.2">
      <c r="A616" s="28" t="s">
        <v>271</v>
      </c>
      <c r="B616" s="65" t="s">
        <v>275</v>
      </c>
      <c r="C616" s="23">
        <v>0</v>
      </c>
      <c r="D616" s="23">
        <v>0</v>
      </c>
      <c r="E616" s="23">
        <v>0</v>
      </c>
      <c r="F616" s="23">
        <f t="shared" si="163"/>
        <v>0</v>
      </c>
      <c r="G616" s="14">
        <f t="shared" si="164"/>
        <v>0</v>
      </c>
      <c r="H616" s="17">
        <f t="shared" si="191"/>
        <v>0</v>
      </c>
      <c r="I616" s="18">
        <f t="shared" si="192"/>
        <v>0</v>
      </c>
      <c r="J616" s="23">
        <v>301416</v>
      </c>
      <c r="K616" s="23">
        <v>0</v>
      </c>
      <c r="L616" s="23">
        <v>0</v>
      </c>
      <c r="M616" s="23">
        <f t="shared" si="189"/>
        <v>0</v>
      </c>
      <c r="N616" s="14">
        <f t="shared" si="190"/>
        <v>0</v>
      </c>
      <c r="O616" s="17">
        <f t="shared" si="178"/>
        <v>-301416</v>
      </c>
      <c r="P616" s="18">
        <f t="shared" si="179"/>
        <v>-100</v>
      </c>
      <c r="Q616" s="24">
        <f t="shared" si="182"/>
        <v>301416</v>
      </c>
      <c r="R616" s="24">
        <f t="shared" si="183"/>
        <v>0</v>
      </c>
      <c r="S616" s="24">
        <f t="shared" si="184"/>
        <v>0</v>
      </c>
      <c r="T616" s="24">
        <f t="shared" si="185"/>
        <v>0</v>
      </c>
      <c r="U616" s="57">
        <f t="shared" si="186"/>
        <v>0</v>
      </c>
      <c r="V616" s="23">
        <f t="shared" si="187"/>
        <v>-301416</v>
      </c>
      <c r="W616" s="58">
        <f t="shared" si="188"/>
        <v>-100</v>
      </c>
    </row>
    <row r="617" spans="1:23" s="1" customFormat="1" x14ac:dyDescent="0.2">
      <c r="A617" s="30" t="s">
        <v>226</v>
      </c>
      <c r="B617" s="69" t="s">
        <v>227</v>
      </c>
      <c r="C617" s="32">
        <f>C618</f>
        <v>1451741.17</v>
      </c>
      <c r="D617" s="32">
        <f t="shared" ref="D617:E617" si="195">D618</f>
        <v>1732137</v>
      </c>
      <c r="E617" s="32">
        <f t="shared" si="195"/>
        <v>1631179.96</v>
      </c>
      <c r="F617" s="32">
        <f t="shared" si="163"/>
        <v>100957.04000000004</v>
      </c>
      <c r="G617" s="33">
        <f t="shared" si="164"/>
        <v>94.171532621264944</v>
      </c>
      <c r="H617" s="32">
        <f t="shared" si="191"/>
        <v>179438.79000000004</v>
      </c>
      <c r="I617" s="18">
        <f t="shared" si="192"/>
        <v>12.360246696041571</v>
      </c>
      <c r="J617" s="32">
        <f>J618+J627</f>
        <v>5513634.6699999999</v>
      </c>
      <c r="K617" s="32">
        <f>K618+K627</f>
        <v>5111051.46</v>
      </c>
      <c r="L617" s="32">
        <f>L618+L627</f>
        <v>4966756.9999999991</v>
      </c>
      <c r="M617" s="32">
        <f t="shared" si="189"/>
        <v>144294.46000000089</v>
      </c>
      <c r="N617" s="33">
        <f t="shared" si="190"/>
        <v>97.176814572710242</v>
      </c>
      <c r="O617" s="32">
        <f t="shared" ref="O617:O689" si="196">L617-J617</f>
        <v>-546877.67000000086</v>
      </c>
      <c r="P617" s="18">
        <f t="shared" ref="P617:P689" si="197">IF(J617=0,0,L617/J617*100-100)</f>
        <v>-9.9186417441763695</v>
      </c>
      <c r="Q617" s="24">
        <f t="shared" si="182"/>
        <v>6965375.8399999999</v>
      </c>
      <c r="R617" s="59">
        <f t="shared" si="183"/>
        <v>6843188.46</v>
      </c>
      <c r="S617" s="59">
        <f t="shared" si="184"/>
        <v>6597936.959999999</v>
      </c>
      <c r="T617" s="59">
        <f t="shared" si="185"/>
        <v>-245251.50000000093</v>
      </c>
      <c r="U617" s="60">
        <f t="shared" si="186"/>
        <v>96.416122375796718</v>
      </c>
      <c r="V617" s="17">
        <f t="shared" si="187"/>
        <v>-367438.88000000082</v>
      </c>
      <c r="W617" s="61">
        <f t="shared" si="188"/>
        <v>-5.2752197216683214</v>
      </c>
    </row>
    <row r="618" spans="1:23" s="20" customFormat="1" x14ac:dyDescent="0.2">
      <c r="A618" s="26" t="s">
        <v>109</v>
      </c>
      <c r="B618" s="70" t="s">
        <v>110</v>
      </c>
      <c r="C618" s="17">
        <f>C619+C624+C626</f>
        <v>1451741.17</v>
      </c>
      <c r="D618" s="17">
        <f>D619+D624+D626</f>
        <v>1732137</v>
      </c>
      <c r="E618" s="17">
        <f>E619+E624+E626</f>
        <v>1631179.96</v>
      </c>
      <c r="F618" s="17">
        <f t="shared" si="163"/>
        <v>100957.04000000004</v>
      </c>
      <c r="G618" s="19">
        <f t="shared" si="164"/>
        <v>94.171532621264944</v>
      </c>
      <c r="H618" s="17">
        <f t="shared" si="191"/>
        <v>179438.79000000004</v>
      </c>
      <c r="I618" s="18">
        <f t="shared" si="192"/>
        <v>12.360246696041571</v>
      </c>
      <c r="J618" s="17">
        <f>J619</f>
        <v>82499.7</v>
      </c>
      <c r="K618" s="17">
        <f>K619</f>
        <v>197854.46</v>
      </c>
      <c r="L618" s="17">
        <f>L619</f>
        <v>167853.75999999998</v>
      </c>
      <c r="M618" s="17">
        <f t="shared" si="189"/>
        <v>30000.700000000012</v>
      </c>
      <c r="N618" s="19">
        <f t="shared" si="190"/>
        <v>84.836985731835398</v>
      </c>
      <c r="O618" s="17">
        <f t="shared" si="196"/>
        <v>85354.059999999983</v>
      </c>
      <c r="P618" s="18">
        <f t="shared" si="197"/>
        <v>103.45984288427715</v>
      </c>
      <c r="Q618" s="24">
        <f t="shared" si="182"/>
        <v>1534240.8699999999</v>
      </c>
      <c r="R618" s="24">
        <f t="shared" si="183"/>
        <v>1929991.46</v>
      </c>
      <c r="S618" s="24">
        <f t="shared" si="184"/>
        <v>1799033.72</v>
      </c>
      <c r="T618" s="24">
        <f t="shared" si="185"/>
        <v>-130957.73999999999</v>
      </c>
      <c r="U618" s="57">
        <f t="shared" si="186"/>
        <v>93.214594845927451</v>
      </c>
      <c r="V618" s="23">
        <f t="shared" si="187"/>
        <v>264792.85000000009</v>
      </c>
      <c r="W618" s="58">
        <f t="shared" si="188"/>
        <v>17.258883867433411</v>
      </c>
    </row>
    <row r="619" spans="1:23" s="20" customFormat="1" x14ac:dyDescent="0.2">
      <c r="A619" s="26" t="s">
        <v>119</v>
      </c>
      <c r="B619" s="70" t="s">
        <v>120</v>
      </c>
      <c r="C619" s="17">
        <f>C620+C621</f>
        <v>1430545.88</v>
      </c>
      <c r="D619" s="17">
        <f t="shared" ref="D619:E619" si="198">D620+D621</f>
        <v>1012721</v>
      </c>
      <c r="E619" s="17">
        <f t="shared" si="198"/>
        <v>911801.81</v>
      </c>
      <c r="F619" s="17">
        <f t="shared" si="163"/>
        <v>100919.18999999994</v>
      </c>
      <c r="G619" s="19">
        <f t="shared" si="164"/>
        <v>90.034847702378045</v>
      </c>
      <c r="H619" s="17">
        <f t="shared" si="191"/>
        <v>-518744.06999999983</v>
      </c>
      <c r="I619" s="18">
        <f t="shared" si="192"/>
        <v>-36.261966655693691</v>
      </c>
      <c r="J619" s="17">
        <f>J621+J622</f>
        <v>82499.7</v>
      </c>
      <c r="K619" s="17">
        <f>K621+K622</f>
        <v>197854.46</v>
      </c>
      <c r="L619" s="17">
        <f>L621+L622</f>
        <v>167853.75999999998</v>
      </c>
      <c r="M619" s="17">
        <f t="shared" si="189"/>
        <v>30000.700000000012</v>
      </c>
      <c r="N619" s="19">
        <f t="shared" si="190"/>
        <v>84.836985731835398</v>
      </c>
      <c r="O619" s="17">
        <f t="shared" si="196"/>
        <v>85354.059999999983</v>
      </c>
      <c r="P619" s="18">
        <f t="shared" si="197"/>
        <v>103.45984288427715</v>
      </c>
      <c r="Q619" s="24">
        <f t="shared" si="182"/>
        <v>1513045.5799999998</v>
      </c>
      <c r="R619" s="24">
        <f t="shared" si="183"/>
        <v>1210575.46</v>
      </c>
      <c r="S619" s="24">
        <f t="shared" si="184"/>
        <v>1079655.57</v>
      </c>
      <c r="T619" s="24">
        <f t="shared" si="185"/>
        <v>-130919.8899999999</v>
      </c>
      <c r="U619" s="57">
        <f t="shared" si="186"/>
        <v>89.185317700063081</v>
      </c>
      <c r="V619" s="23">
        <f t="shared" si="187"/>
        <v>-433390.00999999978</v>
      </c>
      <c r="W619" s="58">
        <f t="shared" si="188"/>
        <v>-28.64355282674299</v>
      </c>
    </row>
    <row r="620" spans="1:23" s="20" customFormat="1" ht="25.5" x14ac:dyDescent="0.2">
      <c r="A620" s="26" t="s">
        <v>121</v>
      </c>
      <c r="B620" s="70" t="s">
        <v>122</v>
      </c>
      <c r="C620" s="17">
        <f>C690</f>
        <v>0</v>
      </c>
      <c r="D620" s="17">
        <f>D690</f>
        <v>14500</v>
      </c>
      <c r="E620" s="17">
        <f>E690</f>
        <v>4500</v>
      </c>
      <c r="F620" s="17">
        <f t="shared" si="163"/>
        <v>10000</v>
      </c>
      <c r="G620" s="19">
        <f t="shared" si="164"/>
        <v>31.03448275862069</v>
      </c>
      <c r="H620" s="17">
        <f t="shared" si="191"/>
        <v>4500</v>
      </c>
      <c r="I620" s="18">
        <f t="shared" si="192"/>
        <v>0</v>
      </c>
      <c r="J620" s="17">
        <v>0</v>
      </c>
      <c r="K620" s="17">
        <v>0</v>
      </c>
      <c r="L620" s="17">
        <v>0</v>
      </c>
      <c r="M620" s="17">
        <f t="shared" si="189"/>
        <v>0</v>
      </c>
      <c r="N620" s="19">
        <f t="shared" si="190"/>
        <v>0</v>
      </c>
      <c r="O620" s="17">
        <f t="shared" si="196"/>
        <v>0</v>
      </c>
      <c r="P620" s="18">
        <f t="shared" si="197"/>
        <v>0</v>
      </c>
      <c r="Q620" s="24">
        <f t="shared" si="182"/>
        <v>0</v>
      </c>
      <c r="R620" s="24">
        <f t="shared" si="183"/>
        <v>14500</v>
      </c>
      <c r="S620" s="24">
        <f t="shared" si="184"/>
        <v>4500</v>
      </c>
      <c r="T620" s="24">
        <f t="shared" si="185"/>
        <v>-10000</v>
      </c>
      <c r="U620" s="57">
        <f t="shared" si="186"/>
        <v>31.03448275862069</v>
      </c>
      <c r="V620" s="23">
        <f t="shared" si="187"/>
        <v>4500</v>
      </c>
      <c r="W620" s="58">
        <f t="shared" si="188"/>
        <v>0</v>
      </c>
    </row>
    <row r="621" spans="1:23" s="20" customFormat="1" x14ac:dyDescent="0.2">
      <c r="A621" s="26" t="s">
        <v>123</v>
      </c>
      <c r="B621" s="70" t="s">
        <v>124</v>
      </c>
      <c r="C621" s="17">
        <f>C641+C691</f>
        <v>1430545.88</v>
      </c>
      <c r="D621" s="17">
        <f>D641+D691</f>
        <v>998221</v>
      </c>
      <c r="E621" s="17">
        <f>E641+E691</f>
        <v>907301.81</v>
      </c>
      <c r="F621" s="17">
        <f t="shared" ref="F621:F792" si="199">D621-E621</f>
        <v>90919.189999999944</v>
      </c>
      <c r="G621" s="19">
        <f t="shared" ref="G621:G792" si="200">IF(D621=0,0,E621/D621*100)</f>
        <v>90.891877650339964</v>
      </c>
      <c r="H621" s="17">
        <f t="shared" si="191"/>
        <v>-523244.06999999983</v>
      </c>
      <c r="I621" s="18">
        <f t="shared" si="192"/>
        <v>-36.576531890050248</v>
      </c>
      <c r="J621" s="17">
        <f>J691</f>
        <v>0</v>
      </c>
      <c r="K621" s="17">
        <f>K691</f>
        <v>5354.46</v>
      </c>
      <c r="L621" s="17">
        <f>L691</f>
        <v>5354.46</v>
      </c>
      <c r="M621" s="17">
        <f t="shared" si="189"/>
        <v>0</v>
      </c>
      <c r="N621" s="19">
        <f t="shared" si="190"/>
        <v>100</v>
      </c>
      <c r="O621" s="17">
        <f t="shared" si="196"/>
        <v>5354.46</v>
      </c>
      <c r="P621" s="18">
        <f t="shared" si="197"/>
        <v>0</v>
      </c>
      <c r="Q621" s="24">
        <f t="shared" si="182"/>
        <v>1430545.88</v>
      </c>
      <c r="R621" s="24">
        <f t="shared" si="183"/>
        <v>1003575.46</v>
      </c>
      <c r="S621" s="24">
        <f t="shared" si="184"/>
        <v>912656.27</v>
      </c>
      <c r="T621" s="24">
        <f t="shared" si="185"/>
        <v>-90919.189999999944</v>
      </c>
      <c r="U621" s="57">
        <f t="shared" si="186"/>
        <v>90.940472976491478</v>
      </c>
      <c r="V621" s="23">
        <f t="shared" si="187"/>
        <v>-517889.60999999987</v>
      </c>
      <c r="W621" s="58">
        <f t="shared" si="188"/>
        <v>-36.202237008994075</v>
      </c>
    </row>
    <row r="622" spans="1:23" s="20" customFormat="1" ht="38.25" x14ac:dyDescent="0.2">
      <c r="A622" s="26" t="s">
        <v>137</v>
      </c>
      <c r="B622" s="70" t="s">
        <v>138</v>
      </c>
      <c r="C622" s="17">
        <v>0</v>
      </c>
      <c r="D622" s="17">
        <v>0</v>
      </c>
      <c r="E622" s="17">
        <v>0</v>
      </c>
      <c r="F622" s="17">
        <f t="shared" si="199"/>
        <v>0</v>
      </c>
      <c r="G622" s="19">
        <f t="shared" si="200"/>
        <v>0</v>
      </c>
      <c r="H622" s="17">
        <f t="shared" si="191"/>
        <v>0</v>
      </c>
      <c r="I622" s="18">
        <f t="shared" si="192"/>
        <v>0</v>
      </c>
      <c r="J622" s="17">
        <f>J623</f>
        <v>82499.7</v>
      </c>
      <c r="K622" s="17">
        <f>K623</f>
        <v>192500</v>
      </c>
      <c r="L622" s="17">
        <f>L623</f>
        <v>162499.29999999999</v>
      </c>
      <c r="M622" s="17">
        <f t="shared" si="189"/>
        <v>30000.700000000012</v>
      </c>
      <c r="N622" s="19">
        <f t="shared" si="190"/>
        <v>84.415220779220775</v>
      </c>
      <c r="O622" s="17">
        <f t="shared" si="196"/>
        <v>79999.599999999991</v>
      </c>
      <c r="P622" s="18">
        <f t="shared" si="197"/>
        <v>96.96956473781114</v>
      </c>
      <c r="Q622" s="24">
        <f t="shared" si="182"/>
        <v>82499.7</v>
      </c>
      <c r="R622" s="24">
        <f t="shared" si="183"/>
        <v>192500</v>
      </c>
      <c r="S622" s="24">
        <f t="shared" si="184"/>
        <v>162499.29999999999</v>
      </c>
      <c r="T622" s="24">
        <f t="shared" si="185"/>
        <v>-30000.700000000012</v>
      </c>
      <c r="U622" s="57">
        <f t="shared" si="186"/>
        <v>84.415220779220775</v>
      </c>
      <c r="V622" s="23">
        <f t="shared" si="187"/>
        <v>79999.599999999991</v>
      </c>
      <c r="W622" s="58">
        <f t="shared" si="188"/>
        <v>96.96956473781114</v>
      </c>
    </row>
    <row r="623" spans="1:23" s="20" customFormat="1" ht="38.25" x14ac:dyDescent="0.2">
      <c r="A623" s="26" t="s">
        <v>276</v>
      </c>
      <c r="B623" s="70" t="s">
        <v>277</v>
      </c>
      <c r="C623" s="17">
        <v>0</v>
      </c>
      <c r="D623" s="17">
        <v>0</v>
      </c>
      <c r="E623" s="17">
        <v>0</v>
      </c>
      <c r="F623" s="17">
        <f t="shared" si="199"/>
        <v>0</v>
      </c>
      <c r="G623" s="19">
        <f t="shared" si="200"/>
        <v>0</v>
      </c>
      <c r="H623" s="17">
        <f t="shared" si="191"/>
        <v>0</v>
      </c>
      <c r="I623" s="18">
        <f t="shared" si="192"/>
        <v>0</v>
      </c>
      <c r="J623" s="17">
        <f>J679</f>
        <v>82499.7</v>
      </c>
      <c r="K623" s="17">
        <f>K679</f>
        <v>192500</v>
      </c>
      <c r="L623" s="17">
        <f>L679</f>
        <v>162499.29999999999</v>
      </c>
      <c r="M623" s="17">
        <f t="shared" si="189"/>
        <v>30000.700000000012</v>
      </c>
      <c r="N623" s="19">
        <f t="shared" si="190"/>
        <v>84.415220779220775</v>
      </c>
      <c r="O623" s="17">
        <f t="shared" si="196"/>
        <v>79999.599999999991</v>
      </c>
      <c r="P623" s="18">
        <f t="shared" si="197"/>
        <v>96.96956473781114</v>
      </c>
      <c r="Q623" s="24">
        <f t="shared" si="182"/>
        <v>82499.7</v>
      </c>
      <c r="R623" s="24">
        <f t="shared" si="183"/>
        <v>192500</v>
      </c>
      <c r="S623" s="24">
        <f t="shared" si="184"/>
        <v>162499.29999999999</v>
      </c>
      <c r="T623" s="24">
        <f t="shared" si="185"/>
        <v>-30000.700000000012</v>
      </c>
      <c r="U623" s="57">
        <f t="shared" si="186"/>
        <v>84.415220779220775</v>
      </c>
      <c r="V623" s="23">
        <f t="shared" si="187"/>
        <v>79999.599999999991</v>
      </c>
      <c r="W623" s="58">
        <f t="shared" si="188"/>
        <v>96.96956473781114</v>
      </c>
    </row>
    <row r="624" spans="1:23" s="20" customFormat="1" x14ac:dyDescent="0.2">
      <c r="A624" s="26" t="s">
        <v>177</v>
      </c>
      <c r="B624" s="70" t="s">
        <v>178</v>
      </c>
      <c r="C624" s="17">
        <f>C625</f>
        <v>0</v>
      </c>
      <c r="D624" s="17">
        <f t="shared" ref="D624:E624" si="201">D625</f>
        <v>700000</v>
      </c>
      <c r="E624" s="17">
        <f t="shared" si="201"/>
        <v>700000</v>
      </c>
      <c r="F624" s="17">
        <f t="shared" si="199"/>
        <v>0</v>
      </c>
      <c r="G624" s="19">
        <f t="shared" si="200"/>
        <v>100</v>
      </c>
      <c r="H624" s="17">
        <f t="shared" si="191"/>
        <v>700000</v>
      </c>
      <c r="I624" s="18">
        <f t="shared" si="192"/>
        <v>0</v>
      </c>
      <c r="J624" s="17">
        <v>0</v>
      </c>
      <c r="K624" s="17">
        <v>0</v>
      </c>
      <c r="L624" s="17">
        <v>0</v>
      </c>
      <c r="M624" s="17">
        <f t="shared" si="189"/>
        <v>0</v>
      </c>
      <c r="N624" s="19">
        <f t="shared" si="190"/>
        <v>0</v>
      </c>
      <c r="O624" s="17">
        <f t="shared" si="196"/>
        <v>0</v>
      </c>
      <c r="P624" s="18">
        <f t="shared" si="197"/>
        <v>0</v>
      </c>
      <c r="Q624" s="24">
        <f t="shared" si="182"/>
        <v>0</v>
      </c>
      <c r="R624" s="24">
        <f t="shared" si="183"/>
        <v>700000</v>
      </c>
      <c r="S624" s="24">
        <f t="shared" si="184"/>
        <v>700000</v>
      </c>
      <c r="T624" s="24">
        <f t="shared" si="185"/>
        <v>0</v>
      </c>
      <c r="U624" s="57">
        <f t="shared" si="186"/>
        <v>100</v>
      </c>
      <c r="V624" s="23">
        <f t="shared" si="187"/>
        <v>700000</v>
      </c>
      <c r="W624" s="58">
        <f t="shared" si="188"/>
        <v>0</v>
      </c>
    </row>
    <row r="625" spans="1:23" s="20" customFormat="1" ht="25.5" x14ac:dyDescent="0.2">
      <c r="A625" s="26" t="s">
        <v>179</v>
      </c>
      <c r="B625" s="70" t="s">
        <v>180</v>
      </c>
      <c r="C625" s="17">
        <f>C707</f>
        <v>0</v>
      </c>
      <c r="D625" s="17">
        <f>D707</f>
        <v>700000</v>
      </c>
      <c r="E625" s="17">
        <f>E707</f>
        <v>700000</v>
      </c>
      <c r="F625" s="17">
        <f t="shared" si="199"/>
        <v>0</v>
      </c>
      <c r="G625" s="19">
        <f t="shared" si="200"/>
        <v>100</v>
      </c>
      <c r="H625" s="17">
        <f t="shared" si="191"/>
        <v>700000</v>
      </c>
      <c r="I625" s="18">
        <f t="shared" si="192"/>
        <v>0</v>
      </c>
      <c r="J625" s="17">
        <v>0</v>
      </c>
      <c r="K625" s="17">
        <v>0</v>
      </c>
      <c r="L625" s="17">
        <v>0</v>
      </c>
      <c r="M625" s="17">
        <f t="shared" si="189"/>
        <v>0</v>
      </c>
      <c r="N625" s="19">
        <f t="shared" si="190"/>
        <v>0</v>
      </c>
      <c r="O625" s="17">
        <f t="shared" si="196"/>
        <v>0</v>
      </c>
      <c r="P625" s="18">
        <f t="shared" si="197"/>
        <v>0</v>
      </c>
      <c r="Q625" s="24">
        <f t="shared" si="182"/>
        <v>0</v>
      </c>
      <c r="R625" s="24">
        <f t="shared" si="183"/>
        <v>700000</v>
      </c>
      <c r="S625" s="24">
        <f t="shared" si="184"/>
        <v>700000</v>
      </c>
      <c r="T625" s="24">
        <f t="shared" si="185"/>
        <v>0</v>
      </c>
      <c r="U625" s="57">
        <f t="shared" si="186"/>
        <v>100</v>
      </c>
      <c r="V625" s="23">
        <f t="shared" si="187"/>
        <v>700000</v>
      </c>
      <c r="W625" s="58">
        <f t="shared" si="188"/>
        <v>0</v>
      </c>
    </row>
    <row r="626" spans="1:23" s="20" customFormat="1" x14ac:dyDescent="0.2">
      <c r="A626" s="26" t="s">
        <v>141</v>
      </c>
      <c r="B626" s="70" t="s">
        <v>142</v>
      </c>
      <c r="C626" s="17">
        <f>C642+C703</f>
        <v>21195.29</v>
      </c>
      <c r="D626" s="17">
        <f>D642+D703</f>
        <v>19416</v>
      </c>
      <c r="E626" s="17">
        <f>E642+E703</f>
        <v>19378.150000000001</v>
      </c>
      <c r="F626" s="17">
        <f t="shared" si="199"/>
        <v>37.849999999998545</v>
      </c>
      <c r="G626" s="19">
        <f t="shared" si="200"/>
        <v>99.805057684384025</v>
      </c>
      <c r="H626" s="17">
        <f t="shared" si="191"/>
        <v>-1817.1399999999994</v>
      </c>
      <c r="I626" s="18">
        <f t="shared" si="192"/>
        <v>-8.5733198271880156</v>
      </c>
      <c r="J626" s="17">
        <v>0</v>
      </c>
      <c r="K626" s="17">
        <v>0</v>
      </c>
      <c r="L626" s="17">
        <v>0</v>
      </c>
      <c r="M626" s="17">
        <f t="shared" si="189"/>
        <v>0</v>
      </c>
      <c r="N626" s="19">
        <f t="shared" si="190"/>
        <v>0</v>
      </c>
      <c r="O626" s="17">
        <f t="shared" si="196"/>
        <v>0</v>
      </c>
      <c r="P626" s="18">
        <f t="shared" si="197"/>
        <v>0</v>
      </c>
      <c r="Q626" s="24">
        <f t="shared" si="182"/>
        <v>21195.29</v>
      </c>
      <c r="R626" s="24">
        <f t="shared" si="183"/>
        <v>19416</v>
      </c>
      <c r="S626" s="24">
        <f t="shared" si="184"/>
        <v>19378.150000000001</v>
      </c>
      <c r="T626" s="24">
        <f t="shared" si="185"/>
        <v>-37.849999999998545</v>
      </c>
      <c r="U626" s="57">
        <f t="shared" si="186"/>
        <v>99.805057684384025</v>
      </c>
      <c r="V626" s="23">
        <f t="shared" si="187"/>
        <v>-1817.1399999999994</v>
      </c>
      <c r="W626" s="58">
        <f t="shared" si="188"/>
        <v>-8.5733198271880156</v>
      </c>
    </row>
    <row r="627" spans="1:23" s="20" customFormat="1" x14ac:dyDescent="0.2">
      <c r="A627" s="26" t="s">
        <v>186</v>
      </c>
      <c r="B627" s="70" t="s">
        <v>256</v>
      </c>
      <c r="C627" s="17">
        <v>0</v>
      </c>
      <c r="D627" s="17">
        <v>0</v>
      </c>
      <c r="E627" s="17">
        <v>0</v>
      </c>
      <c r="F627" s="17">
        <f t="shared" si="199"/>
        <v>0</v>
      </c>
      <c r="G627" s="19">
        <f t="shared" si="200"/>
        <v>0</v>
      </c>
      <c r="H627" s="17">
        <f t="shared" si="191"/>
        <v>0</v>
      </c>
      <c r="I627" s="18">
        <f t="shared" si="192"/>
        <v>0</v>
      </c>
      <c r="J627" s="17">
        <f>J628+J636</f>
        <v>5431134.9699999997</v>
      </c>
      <c r="K627" s="17">
        <f>K628+K636</f>
        <v>4913197</v>
      </c>
      <c r="L627" s="17">
        <f>L628+L636</f>
        <v>4798903.2399999993</v>
      </c>
      <c r="M627" s="17">
        <f t="shared" si="189"/>
        <v>114293.76000000071</v>
      </c>
      <c r="N627" s="19">
        <f t="shared" si="190"/>
        <v>97.673739522351724</v>
      </c>
      <c r="O627" s="17">
        <f t="shared" si="196"/>
        <v>-632231.73000000045</v>
      </c>
      <c r="P627" s="18">
        <f t="shared" si="197"/>
        <v>-11.640876787122096</v>
      </c>
      <c r="Q627" s="24">
        <f t="shared" si="182"/>
        <v>5431134.9699999997</v>
      </c>
      <c r="R627" s="24">
        <f t="shared" si="183"/>
        <v>4913197</v>
      </c>
      <c r="S627" s="24">
        <f t="shared" si="184"/>
        <v>4798903.2399999993</v>
      </c>
      <c r="T627" s="24">
        <f t="shared" si="185"/>
        <v>-114293.76000000071</v>
      </c>
      <c r="U627" s="57">
        <f t="shared" si="186"/>
        <v>97.673739522351724</v>
      </c>
      <c r="V627" s="23">
        <f t="shared" si="187"/>
        <v>-632231.73000000045</v>
      </c>
      <c r="W627" s="58">
        <f t="shared" si="188"/>
        <v>-11.640876787122096</v>
      </c>
    </row>
    <row r="628" spans="1:23" s="20" customFormat="1" x14ac:dyDescent="0.2">
      <c r="A628" s="26" t="s">
        <v>257</v>
      </c>
      <c r="B628" s="70" t="s">
        <v>258</v>
      </c>
      <c r="C628" s="17">
        <v>0</v>
      </c>
      <c r="D628" s="17">
        <v>0</v>
      </c>
      <c r="E628" s="17">
        <v>0</v>
      </c>
      <c r="F628" s="17">
        <f t="shared" si="199"/>
        <v>0</v>
      </c>
      <c r="G628" s="19">
        <f t="shared" si="200"/>
        <v>0</v>
      </c>
      <c r="H628" s="17">
        <f t="shared" si="191"/>
        <v>0</v>
      </c>
      <c r="I628" s="18">
        <f t="shared" si="192"/>
        <v>0</v>
      </c>
      <c r="J628" s="17">
        <f>J629+J630+J632+J634</f>
        <v>3815221.9699999997</v>
      </c>
      <c r="K628" s="17">
        <f>K629+K630+K632+K634</f>
        <v>4913197</v>
      </c>
      <c r="L628" s="17">
        <f>L629+L630+L632+L634</f>
        <v>4798903.2399999993</v>
      </c>
      <c r="M628" s="17">
        <f t="shared" si="189"/>
        <v>114293.76000000071</v>
      </c>
      <c r="N628" s="19">
        <f t="shared" si="190"/>
        <v>97.673739522351724</v>
      </c>
      <c r="O628" s="23">
        <f t="shared" si="196"/>
        <v>983681.26999999955</v>
      </c>
      <c r="P628" s="15">
        <f t="shared" si="197"/>
        <v>25.783067872195105</v>
      </c>
      <c r="Q628" s="24">
        <f t="shared" si="182"/>
        <v>3815221.9699999997</v>
      </c>
      <c r="R628" s="24">
        <f t="shared" si="183"/>
        <v>4913197</v>
      </c>
      <c r="S628" s="24">
        <f t="shared" si="184"/>
        <v>4798903.2399999993</v>
      </c>
      <c r="T628" s="24">
        <f t="shared" si="185"/>
        <v>-114293.76000000071</v>
      </c>
      <c r="U628" s="57">
        <f t="shared" si="186"/>
        <v>97.673739522351724</v>
      </c>
      <c r="V628" s="23">
        <f t="shared" si="187"/>
        <v>983681.26999999955</v>
      </c>
      <c r="W628" s="58">
        <f t="shared" si="188"/>
        <v>25.783067872195105</v>
      </c>
    </row>
    <row r="629" spans="1:23" s="20" customFormat="1" ht="25.5" x14ac:dyDescent="0.2">
      <c r="A629" s="26" t="s">
        <v>259</v>
      </c>
      <c r="B629" s="70" t="s">
        <v>260</v>
      </c>
      <c r="C629" s="17">
        <v>0</v>
      </c>
      <c r="D629" s="17">
        <v>0</v>
      </c>
      <c r="E629" s="17">
        <v>0</v>
      </c>
      <c r="F629" s="17">
        <f t="shared" si="199"/>
        <v>0</v>
      </c>
      <c r="G629" s="19">
        <f t="shared" si="200"/>
        <v>0</v>
      </c>
      <c r="H629" s="17">
        <f t="shared" si="191"/>
        <v>0</v>
      </c>
      <c r="I629" s="18">
        <f t="shared" si="192"/>
        <v>0</v>
      </c>
      <c r="J629" s="17">
        <f>J694</f>
        <v>0</v>
      </c>
      <c r="K629" s="17">
        <v>0</v>
      </c>
      <c r="L629" s="17">
        <v>0</v>
      </c>
      <c r="M629" s="17">
        <f t="shared" si="189"/>
        <v>0</v>
      </c>
      <c r="N629" s="19">
        <f t="shared" si="190"/>
        <v>0</v>
      </c>
      <c r="O629" s="23">
        <f t="shared" si="196"/>
        <v>0</v>
      </c>
      <c r="P629" s="15">
        <f t="shared" si="197"/>
        <v>0</v>
      </c>
      <c r="Q629" s="24">
        <f t="shared" si="182"/>
        <v>0</v>
      </c>
      <c r="R629" s="24">
        <f t="shared" si="183"/>
        <v>0</v>
      </c>
      <c r="S629" s="24">
        <f t="shared" si="184"/>
        <v>0</v>
      </c>
      <c r="T629" s="24">
        <f t="shared" si="185"/>
        <v>0</v>
      </c>
      <c r="U629" s="57">
        <f t="shared" si="186"/>
        <v>0</v>
      </c>
      <c r="V629" s="23">
        <f t="shared" si="187"/>
        <v>0</v>
      </c>
      <c r="W629" s="58">
        <f t="shared" si="188"/>
        <v>0</v>
      </c>
    </row>
    <row r="630" spans="1:23" s="20" customFormat="1" x14ac:dyDescent="0.2">
      <c r="A630" s="26" t="s">
        <v>269</v>
      </c>
      <c r="B630" s="70" t="s">
        <v>270</v>
      </c>
      <c r="C630" s="17">
        <v>0</v>
      </c>
      <c r="D630" s="17">
        <v>0</v>
      </c>
      <c r="E630" s="17">
        <v>0</v>
      </c>
      <c r="F630" s="17">
        <f t="shared" si="199"/>
        <v>0</v>
      </c>
      <c r="G630" s="19">
        <f t="shared" si="200"/>
        <v>0</v>
      </c>
      <c r="H630" s="17">
        <f t="shared" si="191"/>
        <v>0</v>
      </c>
      <c r="I630" s="18">
        <f t="shared" si="192"/>
        <v>0</v>
      </c>
      <c r="J630" s="17">
        <f>J631</f>
        <v>0</v>
      </c>
      <c r="K630" s="17">
        <f>K631</f>
        <v>343150</v>
      </c>
      <c r="L630" s="17">
        <f>L631</f>
        <v>341781.35</v>
      </c>
      <c r="M630" s="17">
        <f t="shared" si="189"/>
        <v>1368.6500000000233</v>
      </c>
      <c r="N630" s="19">
        <f t="shared" si="190"/>
        <v>99.601151100101987</v>
      </c>
      <c r="O630" s="23">
        <f t="shared" si="196"/>
        <v>341781.35</v>
      </c>
      <c r="P630" s="15">
        <f t="shared" si="197"/>
        <v>0</v>
      </c>
      <c r="Q630" s="24">
        <f t="shared" si="182"/>
        <v>0</v>
      </c>
      <c r="R630" s="24">
        <f t="shared" si="183"/>
        <v>343150</v>
      </c>
      <c r="S630" s="24">
        <f t="shared" si="184"/>
        <v>341781.35</v>
      </c>
      <c r="T630" s="24">
        <f t="shared" si="185"/>
        <v>-1368.6500000000233</v>
      </c>
      <c r="U630" s="57">
        <f t="shared" si="186"/>
        <v>99.601151100101987</v>
      </c>
      <c r="V630" s="23">
        <f t="shared" si="187"/>
        <v>341781.35</v>
      </c>
      <c r="W630" s="58">
        <f t="shared" si="188"/>
        <v>0</v>
      </c>
    </row>
    <row r="631" spans="1:23" s="20" customFormat="1" ht="25.5" x14ac:dyDescent="0.2">
      <c r="A631" s="26" t="s">
        <v>278</v>
      </c>
      <c r="B631" s="70" t="s">
        <v>275</v>
      </c>
      <c r="C631" s="17">
        <v>0</v>
      </c>
      <c r="D631" s="17">
        <v>0</v>
      </c>
      <c r="E631" s="17">
        <v>0</v>
      </c>
      <c r="F631" s="17">
        <f t="shared" si="199"/>
        <v>0</v>
      </c>
      <c r="G631" s="19">
        <f t="shared" si="200"/>
        <v>0</v>
      </c>
      <c r="H631" s="17">
        <f t="shared" si="191"/>
        <v>0</v>
      </c>
      <c r="I631" s="18">
        <f t="shared" si="192"/>
        <v>0</v>
      </c>
      <c r="J631" s="17">
        <f>J647+J669+J712</f>
        <v>0</v>
      </c>
      <c r="K631" s="17">
        <f>K647+K669+K712</f>
        <v>343150</v>
      </c>
      <c r="L631" s="17">
        <f>L647+L669+L712</f>
        <v>341781.35</v>
      </c>
      <c r="M631" s="17">
        <f t="shared" si="189"/>
        <v>1368.6500000000233</v>
      </c>
      <c r="N631" s="19">
        <f t="shared" si="190"/>
        <v>99.601151100101987</v>
      </c>
      <c r="O631" s="23">
        <f t="shared" si="196"/>
        <v>341781.35</v>
      </c>
      <c r="P631" s="15">
        <f t="shared" si="197"/>
        <v>0</v>
      </c>
      <c r="Q631" s="24">
        <f t="shared" si="182"/>
        <v>0</v>
      </c>
      <c r="R631" s="24">
        <f t="shared" si="183"/>
        <v>343150</v>
      </c>
      <c r="S631" s="24">
        <f t="shared" si="184"/>
        <v>341781.35</v>
      </c>
      <c r="T631" s="24">
        <f t="shared" si="185"/>
        <v>-1368.6500000000233</v>
      </c>
      <c r="U631" s="57">
        <f t="shared" si="186"/>
        <v>99.601151100101987</v>
      </c>
      <c r="V631" s="23">
        <f t="shared" si="187"/>
        <v>341781.35</v>
      </c>
      <c r="W631" s="58">
        <f t="shared" si="188"/>
        <v>0</v>
      </c>
    </row>
    <row r="632" spans="1:23" s="20" customFormat="1" x14ac:dyDescent="0.2">
      <c r="A632" s="26" t="s">
        <v>261</v>
      </c>
      <c r="B632" s="70" t="s">
        <v>262</v>
      </c>
      <c r="C632" s="17">
        <v>0</v>
      </c>
      <c r="D632" s="17">
        <v>0</v>
      </c>
      <c r="E632" s="17">
        <v>0</v>
      </c>
      <c r="F632" s="17">
        <f t="shared" si="199"/>
        <v>0</v>
      </c>
      <c r="G632" s="19">
        <f t="shared" si="200"/>
        <v>0</v>
      </c>
      <c r="H632" s="17">
        <f t="shared" si="191"/>
        <v>0</v>
      </c>
      <c r="I632" s="18">
        <f t="shared" si="192"/>
        <v>0</v>
      </c>
      <c r="J632" s="17">
        <f>J633</f>
        <v>2603375.98</v>
      </c>
      <c r="K632" s="17">
        <f>K633</f>
        <v>4164637.74</v>
      </c>
      <c r="L632" s="17">
        <f>L633</f>
        <v>4072886.5199999996</v>
      </c>
      <c r="M632" s="17">
        <f t="shared" si="189"/>
        <v>91751.220000000671</v>
      </c>
      <c r="N632" s="19">
        <f t="shared" si="190"/>
        <v>97.796897936193588</v>
      </c>
      <c r="O632" s="23">
        <f t="shared" si="196"/>
        <v>1469510.5399999996</v>
      </c>
      <c r="P632" s="15">
        <f t="shared" si="197"/>
        <v>56.446343182439563</v>
      </c>
      <c r="Q632" s="59">
        <f t="shared" si="182"/>
        <v>2603375.98</v>
      </c>
      <c r="R632" s="24">
        <f t="shared" si="183"/>
        <v>4164637.74</v>
      </c>
      <c r="S632" s="24">
        <f t="shared" si="184"/>
        <v>4072886.5199999996</v>
      </c>
      <c r="T632" s="24">
        <f t="shared" si="185"/>
        <v>-91751.220000000671</v>
      </c>
      <c r="U632" s="57">
        <f t="shared" si="186"/>
        <v>97.796897936193588</v>
      </c>
      <c r="V632" s="23">
        <f t="shared" si="187"/>
        <v>1469510.5399999996</v>
      </c>
      <c r="W632" s="58">
        <f t="shared" si="188"/>
        <v>56.446343182439563</v>
      </c>
    </row>
    <row r="633" spans="1:23" s="20" customFormat="1" x14ac:dyDescent="0.2">
      <c r="A633" s="26" t="s">
        <v>263</v>
      </c>
      <c r="B633" s="70" t="s">
        <v>264</v>
      </c>
      <c r="C633" s="17">
        <v>0</v>
      </c>
      <c r="D633" s="17">
        <v>0</v>
      </c>
      <c r="E633" s="17">
        <v>0</v>
      </c>
      <c r="F633" s="17">
        <f t="shared" si="199"/>
        <v>0</v>
      </c>
      <c r="G633" s="19">
        <f t="shared" si="200"/>
        <v>0</v>
      </c>
      <c r="H633" s="17">
        <f t="shared" si="191"/>
        <v>0</v>
      </c>
      <c r="I633" s="18">
        <f t="shared" si="192"/>
        <v>0</v>
      </c>
      <c r="J633" s="17">
        <f>J684+J696</f>
        <v>2603375.98</v>
      </c>
      <c r="K633" s="17">
        <f>K684+K696</f>
        <v>4164637.74</v>
      </c>
      <c r="L633" s="17">
        <f>L684+L696</f>
        <v>4072886.5199999996</v>
      </c>
      <c r="M633" s="17">
        <f t="shared" si="189"/>
        <v>91751.220000000671</v>
      </c>
      <c r="N633" s="19">
        <f t="shared" si="190"/>
        <v>97.796897936193588</v>
      </c>
      <c r="O633" s="23">
        <f t="shared" si="196"/>
        <v>1469510.5399999996</v>
      </c>
      <c r="P633" s="15">
        <f t="shared" si="197"/>
        <v>56.446343182439563</v>
      </c>
      <c r="Q633" s="59">
        <f t="shared" si="182"/>
        <v>2603375.98</v>
      </c>
      <c r="R633" s="24">
        <f t="shared" si="183"/>
        <v>4164637.74</v>
      </c>
      <c r="S633" s="24">
        <f t="shared" si="184"/>
        <v>4072886.5199999996</v>
      </c>
      <c r="T633" s="24">
        <f t="shared" si="185"/>
        <v>-91751.220000000671</v>
      </c>
      <c r="U633" s="57">
        <f t="shared" si="186"/>
        <v>97.796897936193588</v>
      </c>
      <c r="V633" s="23">
        <f t="shared" si="187"/>
        <v>1469510.5399999996</v>
      </c>
      <c r="W633" s="58">
        <f t="shared" si="188"/>
        <v>56.446343182439563</v>
      </c>
    </row>
    <row r="634" spans="1:23" s="20" customFormat="1" x14ac:dyDescent="0.2">
      <c r="A634" s="26" t="s">
        <v>188</v>
      </c>
      <c r="B634" s="70" t="s">
        <v>279</v>
      </c>
      <c r="C634" s="17">
        <v>0</v>
      </c>
      <c r="D634" s="17">
        <v>0</v>
      </c>
      <c r="E634" s="17">
        <v>0</v>
      </c>
      <c r="F634" s="17">
        <f t="shared" si="199"/>
        <v>0</v>
      </c>
      <c r="G634" s="19">
        <f t="shared" si="200"/>
        <v>0</v>
      </c>
      <c r="H634" s="17">
        <f t="shared" si="191"/>
        <v>0</v>
      </c>
      <c r="I634" s="18">
        <f t="shared" si="192"/>
        <v>0</v>
      </c>
      <c r="J634" s="17">
        <f>J635</f>
        <v>1211845.99</v>
      </c>
      <c r="K634" s="17">
        <f>K635</f>
        <v>405409.26</v>
      </c>
      <c r="L634" s="17">
        <f>L635</f>
        <v>384235.37</v>
      </c>
      <c r="M634" s="17">
        <f t="shared" si="189"/>
        <v>21173.890000000014</v>
      </c>
      <c r="N634" s="19">
        <f t="shared" si="190"/>
        <v>94.777156792126547</v>
      </c>
      <c r="O634" s="23">
        <f t="shared" si="196"/>
        <v>-827610.62</v>
      </c>
      <c r="P634" s="15">
        <f t="shared" si="197"/>
        <v>-68.293382725968343</v>
      </c>
      <c r="Q634" s="59">
        <f t="shared" si="182"/>
        <v>1211845.99</v>
      </c>
      <c r="R634" s="24">
        <f t="shared" si="183"/>
        <v>405409.26</v>
      </c>
      <c r="S634" s="24">
        <f t="shared" si="184"/>
        <v>384235.37</v>
      </c>
      <c r="T634" s="24">
        <f t="shared" si="185"/>
        <v>-21173.890000000014</v>
      </c>
      <c r="U634" s="57">
        <f t="shared" si="186"/>
        <v>94.777156792126547</v>
      </c>
      <c r="V634" s="23">
        <f t="shared" si="187"/>
        <v>-827610.62</v>
      </c>
      <c r="W634" s="58">
        <f t="shared" si="188"/>
        <v>-68.293382725968343</v>
      </c>
    </row>
    <row r="635" spans="1:23" s="20" customFormat="1" ht="25.5" x14ac:dyDescent="0.2">
      <c r="A635" s="26" t="s">
        <v>280</v>
      </c>
      <c r="B635" s="70" t="s">
        <v>281</v>
      </c>
      <c r="C635" s="17">
        <v>0</v>
      </c>
      <c r="D635" s="17">
        <v>0</v>
      </c>
      <c r="E635" s="17">
        <v>0</v>
      </c>
      <c r="F635" s="17">
        <f t="shared" si="199"/>
        <v>0</v>
      </c>
      <c r="G635" s="19">
        <f t="shared" si="200"/>
        <v>0</v>
      </c>
      <c r="H635" s="17">
        <f t="shared" si="191"/>
        <v>0</v>
      </c>
      <c r="I635" s="18">
        <f t="shared" si="192"/>
        <v>0</v>
      </c>
      <c r="J635" s="17">
        <f>J649+J654+J659+J664+J674+J686+J714</f>
        <v>1211845.99</v>
      </c>
      <c r="K635" s="17">
        <f>K649+K654+K659+K664+K674+K686+K714</f>
        <v>405409.26</v>
      </c>
      <c r="L635" s="17">
        <f>L649+L654+L659+L664+L674+L686+L714</f>
        <v>384235.37</v>
      </c>
      <c r="M635" s="17">
        <f t="shared" si="189"/>
        <v>21173.890000000014</v>
      </c>
      <c r="N635" s="19">
        <f t="shared" si="190"/>
        <v>94.777156792126547</v>
      </c>
      <c r="O635" s="23">
        <f t="shared" si="196"/>
        <v>-827610.62</v>
      </c>
      <c r="P635" s="15">
        <f t="shared" si="197"/>
        <v>-68.293382725968343</v>
      </c>
      <c r="Q635" s="59">
        <f t="shared" si="182"/>
        <v>1211845.99</v>
      </c>
      <c r="R635" s="24">
        <f t="shared" si="183"/>
        <v>405409.26</v>
      </c>
      <c r="S635" s="24">
        <f t="shared" si="184"/>
        <v>384235.37</v>
      </c>
      <c r="T635" s="24">
        <f t="shared" si="185"/>
        <v>-21173.890000000014</v>
      </c>
      <c r="U635" s="57">
        <f t="shared" si="186"/>
        <v>94.777156792126547</v>
      </c>
      <c r="V635" s="23">
        <f t="shared" si="187"/>
        <v>-827610.62</v>
      </c>
      <c r="W635" s="58">
        <f t="shared" si="188"/>
        <v>-68.293382725968343</v>
      </c>
    </row>
    <row r="636" spans="1:23" s="20" customFormat="1" x14ac:dyDescent="0.2">
      <c r="A636" s="26" t="s">
        <v>265</v>
      </c>
      <c r="B636" s="70" t="s">
        <v>266</v>
      </c>
      <c r="C636" s="17">
        <v>0</v>
      </c>
      <c r="D636" s="17">
        <v>0</v>
      </c>
      <c r="E636" s="17">
        <v>0</v>
      </c>
      <c r="F636" s="17">
        <f t="shared" si="199"/>
        <v>0</v>
      </c>
      <c r="G636" s="19">
        <f t="shared" si="200"/>
        <v>0</v>
      </c>
      <c r="H636" s="17">
        <f t="shared" si="191"/>
        <v>0</v>
      </c>
      <c r="I636" s="18">
        <f t="shared" si="192"/>
        <v>0</v>
      </c>
      <c r="J636" s="17">
        <f>J637</f>
        <v>1615913</v>
      </c>
      <c r="K636" s="17">
        <f>K637</f>
        <v>0</v>
      </c>
      <c r="L636" s="17">
        <f>L637</f>
        <v>0</v>
      </c>
      <c r="M636" s="17">
        <f t="shared" si="189"/>
        <v>0</v>
      </c>
      <c r="N636" s="19">
        <f t="shared" si="190"/>
        <v>0</v>
      </c>
      <c r="O636" s="23">
        <f t="shared" si="196"/>
        <v>-1615913</v>
      </c>
      <c r="P636" s="15">
        <f t="shared" si="197"/>
        <v>-100</v>
      </c>
      <c r="Q636" s="59">
        <f t="shared" si="182"/>
        <v>1615913</v>
      </c>
      <c r="R636" s="24">
        <f t="shared" si="183"/>
        <v>0</v>
      </c>
      <c r="S636" s="24">
        <f t="shared" si="184"/>
        <v>0</v>
      </c>
      <c r="T636" s="24">
        <f t="shared" si="185"/>
        <v>0</v>
      </c>
      <c r="U636" s="57">
        <f t="shared" si="186"/>
        <v>0</v>
      </c>
      <c r="V636" s="23">
        <f t="shared" si="187"/>
        <v>-1615913</v>
      </c>
      <c r="W636" s="58">
        <f t="shared" si="188"/>
        <v>-100</v>
      </c>
    </row>
    <row r="637" spans="1:23" s="20" customFormat="1" ht="25.5" x14ac:dyDescent="0.2">
      <c r="A637" s="26" t="s">
        <v>267</v>
      </c>
      <c r="B637" s="70" t="s">
        <v>268</v>
      </c>
      <c r="C637" s="17">
        <v>0</v>
      </c>
      <c r="D637" s="17">
        <v>0</v>
      </c>
      <c r="E637" s="17">
        <v>0</v>
      </c>
      <c r="F637" s="17">
        <f t="shared" si="199"/>
        <v>0</v>
      </c>
      <c r="G637" s="19">
        <f t="shared" si="200"/>
        <v>0</v>
      </c>
      <c r="H637" s="17">
        <f t="shared" si="191"/>
        <v>0</v>
      </c>
      <c r="I637" s="18">
        <f t="shared" si="192"/>
        <v>0</v>
      </c>
      <c r="J637" s="17">
        <f>J700</f>
        <v>1615913</v>
      </c>
      <c r="K637" s="17">
        <f>K700</f>
        <v>0</v>
      </c>
      <c r="L637" s="17">
        <f>L700</f>
        <v>0</v>
      </c>
      <c r="M637" s="17">
        <f t="shared" si="189"/>
        <v>0</v>
      </c>
      <c r="N637" s="19">
        <f t="shared" si="190"/>
        <v>0</v>
      </c>
      <c r="O637" s="23">
        <f t="shared" si="196"/>
        <v>-1615913</v>
      </c>
      <c r="P637" s="15">
        <f t="shared" si="197"/>
        <v>-100</v>
      </c>
      <c r="Q637" s="59">
        <f t="shared" si="182"/>
        <v>1615913</v>
      </c>
      <c r="R637" s="24">
        <f t="shared" si="183"/>
        <v>0</v>
      </c>
      <c r="S637" s="24">
        <f t="shared" si="184"/>
        <v>0</v>
      </c>
      <c r="T637" s="24">
        <f t="shared" si="185"/>
        <v>0</v>
      </c>
      <c r="U637" s="57">
        <f t="shared" si="186"/>
        <v>0</v>
      </c>
      <c r="V637" s="23">
        <f t="shared" si="187"/>
        <v>-1615913</v>
      </c>
      <c r="W637" s="58">
        <f t="shared" si="188"/>
        <v>-100</v>
      </c>
    </row>
    <row r="638" spans="1:23" s="20" customFormat="1" x14ac:dyDescent="0.2">
      <c r="A638" s="34" t="s">
        <v>228</v>
      </c>
      <c r="B638" s="71" t="s">
        <v>229</v>
      </c>
      <c r="C638" s="35">
        <v>0</v>
      </c>
      <c r="D638" s="35">
        <v>551266</v>
      </c>
      <c r="E638" s="35">
        <v>473756.35000000003</v>
      </c>
      <c r="F638" s="35">
        <f t="shared" si="199"/>
        <v>77509.649999999965</v>
      </c>
      <c r="G638" s="42">
        <f t="shared" si="200"/>
        <v>85.93970061639935</v>
      </c>
      <c r="H638" s="35">
        <f t="shared" si="191"/>
        <v>473756.35000000003</v>
      </c>
      <c r="I638" s="15">
        <f t="shared" si="192"/>
        <v>0</v>
      </c>
      <c r="J638" s="35">
        <v>0</v>
      </c>
      <c r="K638" s="35">
        <v>0</v>
      </c>
      <c r="L638" s="35">
        <v>0</v>
      </c>
      <c r="M638" s="35">
        <f t="shared" si="189"/>
        <v>0</v>
      </c>
      <c r="N638" s="42">
        <f t="shared" si="190"/>
        <v>0</v>
      </c>
      <c r="O638" s="35">
        <f t="shared" si="196"/>
        <v>0</v>
      </c>
      <c r="P638" s="15">
        <f t="shared" si="197"/>
        <v>0</v>
      </c>
      <c r="Q638" s="59">
        <f t="shared" si="182"/>
        <v>0</v>
      </c>
      <c r="R638" s="24">
        <f t="shared" si="183"/>
        <v>551266</v>
      </c>
      <c r="S638" s="24">
        <f t="shared" si="184"/>
        <v>473756.35000000003</v>
      </c>
      <c r="T638" s="24">
        <f t="shared" si="185"/>
        <v>-77509.649999999965</v>
      </c>
      <c r="U638" s="57">
        <f t="shared" si="186"/>
        <v>85.93970061639935</v>
      </c>
      <c r="V638" s="23">
        <f t="shared" si="187"/>
        <v>473756.35000000003</v>
      </c>
      <c r="W638" s="58">
        <f t="shared" si="188"/>
        <v>0</v>
      </c>
    </row>
    <row r="639" spans="1:23" s="20" customFormat="1" x14ac:dyDescent="0.2">
      <c r="A639" s="28" t="s">
        <v>109</v>
      </c>
      <c r="B639" s="65" t="s">
        <v>110</v>
      </c>
      <c r="C639" s="23">
        <v>0</v>
      </c>
      <c r="D639" s="23">
        <v>551266</v>
      </c>
      <c r="E639" s="23">
        <v>473756.35000000003</v>
      </c>
      <c r="F639" s="23">
        <f t="shared" si="199"/>
        <v>77509.649999999965</v>
      </c>
      <c r="G639" s="14">
        <f t="shared" si="200"/>
        <v>85.93970061639935</v>
      </c>
      <c r="H639" s="23">
        <f t="shared" si="191"/>
        <v>473756.35000000003</v>
      </c>
      <c r="I639" s="15">
        <f t="shared" si="192"/>
        <v>0</v>
      </c>
      <c r="J639" s="23">
        <v>0</v>
      </c>
      <c r="K639" s="23">
        <v>0</v>
      </c>
      <c r="L639" s="23">
        <v>0</v>
      </c>
      <c r="M639" s="23">
        <f t="shared" si="189"/>
        <v>0</v>
      </c>
      <c r="N639" s="14">
        <f t="shared" si="190"/>
        <v>0</v>
      </c>
      <c r="O639" s="23">
        <f t="shared" si="196"/>
        <v>0</v>
      </c>
      <c r="P639" s="15">
        <f t="shared" si="197"/>
        <v>0</v>
      </c>
      <c r="Q639" s="59">
        <f t="shared" si="182"/>
        <v>0</v>
      </c>
      <c r="R639" s="24">
        <f t="shared" si="183"/>
        <v>551266</v>
      </c>
      <c r="S639" s="24">
        <f t="shared" si="184"/>
        <v>473756.35000000003</v>
      </c>
      <c r="T639" s="24">
        <f t="shared" si="185"/>
        <v>-77509.649999999965</v>
      </c>
      <c r="U639" s="57">
        <f t="shared" si="186"/>
        <v>85.93970061639935</v>
      </c>
      <c r="V639" s="23">
        <f t="shared" si="187"/>
        <v>473756.35000000003</v>
      </c>
      <c r="W639" s="58">
        <f t="shared" si="188"/>
        <v>0</v>
      </c>
    </row>
    <row r="640" spans="1:23" s="20" customFormat="1" x14ac:dyDescent="0.2">
      <c r="A640" s="28" t="s">
        <v>119</v>
      </c>
      <c r="B640" s="65" t="s">
        <v>120</v>
      </c>
      <c r="C640" s="23">
        <v>0</v>
      </c>
      <c r="D640" s="23">
        <v>545350</v>
      </c>
      <c r="E640" s="23">
        <v>467841.2</v>
      </c>
      <c r="F640" s="23">
        <f t="shared" si="199"/>
        <v>77508.799999999988</v>
      </c>
      <c r="G640" s="14">
        <f t="shared" si="200"/>
        <v>85.787329238103965</v>
      </c>
      <c r="H640" s="23">
        <f t="shared" si="191"/>
        <v>467841.2</v>
      </c>
      <c r="I640" s="15">
        <f t="shared" si="192"/>
        <v>0</v>
      </c>
      <c r="J640" s="23">
        <v>0</v>
      </c>
      <c r="K640" s="23">
        <v>0</v>
      </c>
      <c r="L640" s="23">
        <v>0</v>
      </c>
      <c r="M640" s="23">
        <f t="shared" si="189"/>
        <v>0</v>
      </c>
      <c r="N640" s="14">
        <f t="shared" si="190"/>
        <v>0</v>
      </c>
      <c r="O640" s="23">
        <f t="shared" si="196"/>
        <v>0</v>
      </c>
      <c r="P640" s="15">
        <f t="shared" si="197"/>
        <v>0</v>
      </c>
      <c r="Q640" s="59">
        <f t="shared" si="182"/>
        <v>0</v>
      </c>
      <c r="R640" s="24">
        <f t="shared" si="183"/>
        <v>545350</v>
      </c>
      <c r="S640" s="24">
        <f t="shared" si="184"/>
        <v>467841.2</v>
      </c>
      <c r="T640" s="24">
        <f t="shared" si="185"/>
        <v>-77508.799999999988</v>
      </c>
      <c r="U640" s="57">
        <f t="shared" si="186"/>
        <v>85.787329238103965</v>
      </c>
      <c r="V640" s="23">
        <f t="shared" si="187"/>
        <v>467841.2</v>
      </c>
      <c r="W640" s="58">
        <f t="shared" si="188"/>
        <v>0</v>
      </c>
    </row>
    <row r="641" spans="1:23" s="20" customFormat="1" x14ac:dyDescent="0.2">
      <c r="A641" s="28" t="s">
        <v>123</v>
      </c>
      <c r="B641" s="65" t="s">
        <v>124</v>
      </c>
      <c r="C641" s="23">
        <v>0</v>
      </c>
      <c r="D641" s="23">
        <v>545350</v>
      </c>
      <c r="E641" s="23">
        <v>467841.2</v>
      </c>
      <c r="F641" s="23">
        <f t="shared" si="199"/>
        <v>77508.799999999988</v>
      </c>
      <c r="G641" s="14">
        <f t="shared" si="200"/>
        <v>85.787329238103965</v>
      </c>
      <c r="H641" s="23">
        <f t="shared" si="191"/>
        <v>467841.2</v>
      </c>
      <c r="I641" s="15">
        <f t="shared" si="192"/>
        <v>0</v>
      </c>
      <c r="J641" s="23">
        <v>0</v>
      </c>
      <c r="K641" s="23">
        <v>0</v>
      </c>
      <c r="L641" s="23">
        <v>0</v>
      </c>
      <c r="M641" s="23">
        <f t="shared" si="189"/>
        <v>0</v>
      </c>
      <c r="N641" s="14">
        <f t="shared" si="190"/>
        <v>0</v>
      </c>
      <c r="O641" s="23">
        <f t="shared" si="196"/>
        <v>0</v>
      </c>
      <c r="P641" s="15">
        <f t="shared" si="197"/>
        <v>0</v>
      </c>
      <c r="Q641" s="59">
        <f t="shared" si="182"/>
        <v>0</v>
      </c>
      <c r="R641" s="24">
        <f t="shared" si="183"/>
        <v>545350</v>
      </c>
      <c r="S641" s="24">
        <f t="shared" si="184"/>
        <v>467841.2</v>
      </c>
      <c r="T641" s="24">
        <f t="shared" si="185"/>
        <v>-77508.799999999988</v>
      </c>
      <c r="U641" s="57">
        <f t="shared" si="186"/>
        <v>85.787329238103965</v>
      </c>
      <c r="V641" s="23">
        <f t="shared" si="187"/>
        <v>467841.2</v>
      </c>
      <c r="W641" s="58">
        <f t="shared" si="188"/>
        <v>0</v>
      </c>
    </row>
    <row r="642" spans="1:23" s="20" customFormat="1" x14ac:dyDescent="0.2">
      <c r="A642" s="28" t="s">
        <v>141</v>
      </c>
      <c r="B642" s="65" t="s">
        <v>142</v>
      </c>
      <c r="C642" s="23">
        <v>0</v>
      </c>
      <c r="D642" s="23">
        <v>5916</v>
      </c>
      <c r="E642" s="23">
        <v>5915.15</v>
      </c>
      <c r="F642" s="23">
        <f t="shared" si="199"/>
        <v>0.8500000000003638</v>
      </c>
      <c r="G642" s="14">
        <f t="shared" si="200"/>
        <v>99.985632183908038</v>
      </c>
      <c r="H642" s="23">
        <f t="shared" si="191"/>
        <v>5915.15</v>
      </c>
      <c r="I642" s="15">
        <f t="shared" si="192"/>
        <v>0</v>
      </c>
      <c r="J642" s="23">
        <v>0</v>
      </c>
      <c r="K642" s="23">
        <v>0</v>
      </c>
      <c r="L642" s="23">
        <v>0</v>
      </c>
      <c r="M642" s="23">
        <f t="shared" si="189"/>
        <v>0</v>
      </c>
      <c r="N642" s="14">
        <f t="shared" si="190"/>
        <v>0</v>
      </c>
      <c r="O642" s="23">
        <f t="shared" si="196"/>
        <v>0</v>
      </c>
      <c r="P642" s="15">
        <f t="shared" si="197"/>
        <v>0</v>
      </c>
      <c r="Q642" s="59">
        <f t="shared" si="182"/>
        <v>0</v>
      </c>
      <c r="R642" s="24">
        <f t="shared" si="183"/>
        <v>5916</v>
      </c>
      <c r="S642" s="24">
        <f t="shared" si="184"/>
        <v>5915.15</v>
      </c>
      <c r="T642" s="24">
        <f t="shared" si="185"/>
        <v>-0.8500000000003638</v>
      </c>
      <c r="U642" s="57">
        <f t="shared" si="186"/>
        <v>99.985632183908038</v>
      </c>
      <c r="V642" s="23">
        <f t="shared" si="187"/>
        <v>5915.15</v>
      </c>
      <c r="W642" s="58">
        <f t="shared" si="188"/>
        <v>0</v>
      </c>
    </row>
    <row r="643" spans="1:23" s="20" customFormat="1" ht="25.5" x14ac:dyDescent="0.2">
      <c r="A643" s="34" t="s">
        <v>282</v>
      </c>
      <c r="B643" s="71" t="s">
        <v>283</v>
      </c>
      <c r="C643" s="35">
        <v>0</v>
      </c>
      <c r="D643" s="35">
        <v>0</v>
      </c>
      <c r="E643" s="35">
        <v>0</v>
      </c>
      <c r="F643" s="35">
        <f t="shared" si="199"/>
        <v>0</v>
      </c>
      <c r="G643" s="42">
        <f t="shared" si="200"/>
        <v>0</v>
      </c>
      <c r="H643" s="35">
        <f t="shared" si="191"/>
        <v>0</v>
      </c>
      <c r="I643" s="15">
        <f t="shared" si="192"/>
        <v>0</v>
      </c>
      <c r="J643" s="35">
        <v>0</v>
      </c>
      <c r="K643" s="35">
        <v>255000</v>
      </c>
      <c r="L643" s="35">
        <v>253932.66</v>
      </c>
      <c r="M643" s="35">
        <f t="shared" si="189"/>
        <v>1067.3399999999965</v>
      </c>
      <c r="N643" s="42">
        <f t="shared" si="190"/>
        <v>99.581435294117654</v>
      </c>
      <c r="O643" s="35">
        <f t="shared" si="196"/>
        <v>253932.66</v>
      </c>
      <c r="P643" s="15">
        <f t="shared" si="197"/>
        <v>0</v>
      </c>
      <c r="Q643" s="59">
        <f t="shared" si="182"/>
        <v>0</v>
      </c>
      <c r="R643" s="24">
        <f t="shared" si="183"/>
        <v>255000</v>
      </c>
      <c r="S643" s="24">
        <f t="shared" si="184"/>
        <v>253932.66</v>
      </c>
      <c r="T643" s="24">
        <f t="shared" si="185"/>
        <v>-1067.3399999999965</v>
      </c>
      <c r="U643" s="57">
        <f t="shared" si="186"/>
        <v>99.581435294117654</v>
      </c>
      <c r="V643" s="23">
        <f t="shared" si="187"/>
        <v>253932.66</v>
      </c>
      <c r="W643" s="58">
        <f t="shared" si="188"/>
        <v>0</v>
      </c>
    </row>
    <row r="644" spans="1:23" s="20" customFormat="1" x14ac:dyDescent="0.2">
      <c r="A644" s="28" t="s">
        <v>186</v>
      </c>
      <c r="B644" s="65" t="s">
        <v>256</v>
      </c>
      <c r="C644" s="23">
        <v>0</v>
      </c>
      <c r="D644" s="23">
        <v>0</v>
      </c>
      <c r="E644" s="23">
        <v>0</v>
      </c>
      <c r="F644" s="23">
        <f t="shared" si="199"/>
        <v>0</v>
      </c>
      <c r="G644" s="14">
        <f t="shared" si="200"/>
        <v>0</v>
      </c>
      <c r="H644" s="23">
        <f t="shared" si="191"/>
        <v>0</v>
      </c>
      <c r="I644" s="15">
        <f t="shared" si="192"/>
        <v>0</v>
      </c>
      <c r="J644" s="23">
        <v>0</v>
      </c>
      <c r="K644" s="23">
        <v>255000</v>
      </c>
      <c r="L644" s="23">
        <v>253932.66</v>
      </c>
      <c r="M644" s="23">
        <f t="shared" si="189"/>
        <v>1067.3399999999965</v>
      </c>
      <c r="N644" s="14">
        <f t="shared" si="190"/>
        <v>99.581435294117654</v>
      </c>
      <c r="O644" s="23">
        <f t="shared" si="196"/>
        <v>253932.66</v>
      </c>
      <c r="P644" s="15">
        <f t="shared" si="197"/>
        <v>0</v>
      </c>
      <c r="Q644" s="59">
        <f t="shared" si="182"/>
        <v>0</v>
      </c>
      <c r="R644" s="24">
        <f t="shared" si="183"/>
        <v>255000</v>
      </c>
      <c r="S644" s="24">
        <f t="shared" si="184"/>
        <v>253932.66</v>
      </c>
      <c r="T644" s="24">
        <f t="shared" si="185"/>
        <v>-1067.3399999999965</v>
      </c>
      <c r="U644" s="57">
        <f t="shared" si="186"/>
        <v>99.581435294117654</v>
      </c>
      <c r="V644" s="23">
        <f t="shared" si="187"/>
        <v>253932.66</v>
      </c>
      <c r="W644" s="58">
        <f t="shared" si="188"/>
        <v>0</v>
      </c>
    </row>
    <row r="645" spans="1:23" s="20" customFormat="1" x14ac:dyDescent="0.2">
      <c r="A645" s="28" t="s">
        <v>257</v>
      </c>
      <c r="B645" s="65" t="s">
        <v>258</v>
      </c>
      <c r="C645" s="23">
        <v>0</v>
      </c>
      <c r="D645" s="23">
        <v>0</v>
      </c>
      <c r="E645" s="23">
        <v>0</v>
      </c>
      <c r="F645" s="23">
        <f t="shared" si="199"/>
        <v>0</v>
      </c>
      <c r="G645" s="14">
        <f t="shared" si="200"/>
        <v>0</v>
      </c>
      <c r="H645" s="23">
        <f t="shared" si="191"/>
        <v>0</v>
      </c>
      <c r="I645" s="15">
        <f t="shared" si="192"/>
        <v>0</v>
      </c>
      <c r="J645" s="23">
        <v>0</v>
      </c>
      <c r="K645" s="23">
        <v>255000</v>
      </c>
      <c r="L645" s="23">
        <v>253932.66</v>
      </c>
      <c r="M645" s="23">
        <f t="shared" si="189"/>
        <v>1067.3399999999965</v>
      </c>
      <c r="N645" s="14">
        <f t="shared" si="190"/>
        <v>99.581435294117654</v>
      </c>
      <c r="O645" s="23">
        <f t="shared" si="196"/>
        <v>253932.66</v>
      </c>
      <c r="P645" s="15">
        <f t="shared" si="197"/>
        <v>0</v>
      </c>
      <c r="Q645" s="24">
        <f t="shared" si="182"/>
        <v>0</v>
      </c>
      <c r="R645" s="24">
        <f t="shared" si="183"/>
        <v>255000</v>
      </c>
      <c r="S645" s="24">
        <f t="shared" si="184"/>
        <v>253932.66</v>
      </c>
      <c r="T645" s="24">
        <f t="shared" si="185"/>
        <v>-1067.3399999999965</v>
      </c>
      <c r="U645" s="57">
        <f t="shared" si="186"/>
        <v>99.581435294117654</v>
      </c>
      <c r="V645" s="23">
        <f t="shared" si="187"/>
        <v>253932.66</v>
      </c>
      <c r="W645" s="58">
        <f t="shared" si="188"/>
        <v>0</v>
      </c>
    </row>
    <row r="646" spans="1:23" s="20" customFormat="1" x14ac:dyDescent="0.2">
      <c r="A646" s="28" t="s">
        <v>269</v>
      </c>
      <c r="B646" s="65" t="s">
        <v>270</v>
      </c>
      <c r="C646" s="23">
        <v>0</v>
      </c>
      <c r="D646" s="23">
        <v>0</v>
      </c>
      <c r="E646" s="23">
        <v>0</v>
      </c>
      <c r="F646" s="23">
        <f t="shared" si="199"/>
        <v>0</v>
      </c>
      <c r="G646" s="14">
        <f t="shared" si="200"/>
        <v>0</v>
      </c>
      <c r="H646" s="23">
        <f t="shared" si="191"/>
        <v>0</v>
      </c>
      <c r="I646" s="15">
        <f t="shared" si="192"/>
        <v>0</v>
      </c>
      <c r="J646" s="23">
        <v>0</v>
      </c>
      <c r="K646" s="23">
        <v>235000</v>
      </c>
      <c r="L646" s="23">
        <v>234155.66</v>
      </c>
      <c r="M646" s="23">
        <f t="shared" si="189"/>
        <v>844.33999999999651</v>
      </c>
      <c r="N646" s="14">
        <f t="shared" si="190"/>
        <v>99.640706382978721</v>
      </c>
      <c r="O646" s="23">
        <f t="shared" si="196"/>
        <v>234155.66</v>
      </c>
      <c r="P646" s="15">
        <f t="shared" si="197"/>
        <v>0</v>
      </c>
      <c r="Q646" s="24">
        <f t="shared" si="182"/>
        <v>0</v>
      </c>
      <c r="R646" s="24">
        <f t="shared" si="183"/>
        <v>235000</v>
      </c>
      <c r="S646" s="24">
        <f t="shared" si="184"/>
        <v>234155.66</v>
      </c>
      <c r="T646" s="24">
        <f t="shared" si="185"/>
        <v>-844.33999999999651</v>
      </c>
      <c r="U646" s="57">
        <f t="shared" si="186"/>
        <v>99.640706382978721</v>
      </c>
      <c r="V646" s="23">
        <f t="shared" si="187"/>
        <v>234155.66</v>
      </c>
      <c r="W646" s="58">
        <f t="shared" si="188"/>
        <v>0</v>
      </c>
    </row>
    <row r="647" spans="1:23" s="20" customFormat="1" ht="25.5" x14ac:dyDescent="0.2">
      <c r="A647" s="28" t="s">
        <v>278</v>
      </c>
      <c r="B647" s="65" t="s">
        <v>275</v>
      </c>
      <c r="C647" s="23">
        <v>0</v>
      </c>
      <c r="D647" s="23">
        <v>0</v>
      </c>
      <c r="E647" s="23">
        <v>0</v>
      </c>
      <c r="F647" s="23">
        <f t="shared" si="199"/>
        <v>0</v>
      </c>
      <c r="G647" s="14">
        <f t="shared" si="200"/>
        <v>0</v>
      </c>
      <c r="H647" s="23">
        <f t="shared" si="191"/>
        <v>0</v>
      </c>
      <c r="I647" s="15">
        <f t="shared" si="192"/>
        <v>0</v>
      </c>
      <c r="J647" s="23">
        <v>0</v>
      </c>
      <c r="K647" s="23">
        <v>235000</v>
      </c>
      <c r="L647" s="23">
        <v>234155.66</v>
      </c>
      <c r="M647" s="23">
        <f t="shared" si="189"/>
        <v>844.33999999999651</v>
      </c>
      <c r="N647" s="14">
        <f t="shared" si="190"/>
        <v>99.640706382978721</v>
      </c>
      <c r="O647" s="23">
        <f t="shared" si="196"/>
        <v>234155.66</v>
      </c>
      <c r="P647" s="15">
        <f t="shared" si="197"/>
        <v>0</v>
      </c>
      <c r="Q647" s="24">
        <f t="shared" si="182"/>
        <v>0</v>
      </c>
      <c r="R647" s="24">
        <f t="shared" si="183"/>
        <v>235000</v>
      </c>
      <c r="S647" s="24">
        <f t="shared" si="184"/>
        <v>234155.66</v>
      </c>
      <c r="T647" s="24">
        <f t="shared" si="185"/>
        <v>-844.33999999999651</v>
      </c>
      <c r="U647" s="57">
        <f t="shared" si="186"/>
        <v>99.640706382978721</v>
      </c>
      <c r="V647" s="23">
        <f t="shared" si="187"/>
        <v>234155.66</v>
      </c>
      <c r="W647" s="58">
        <f t="shared" si="188"/>
        <v>0</v>
      </c>
    </row>
    <row r="648" spans="1:23" s="20" customFormat="1" x14ac:dyDescent="0.2">
      <c r="A648" s="28" t="s">
        <v>188</v>
      </c>
      <c r="B648" s="65" t="s">
        <v>279</v>
      </c>
      <c r="C648" s="23">
        <v>0</v>
      </c>
      <c r="D648" s="23">
        <v>0</v>
      </c>
      <c r="E648" s="23">
        <v>0</v>
      </c>
      <c r="F648" s="23">
        <f t="shared" si="199"/>
        <v>0</v>
      </c>
      <c r="G648" s="14">
        <f t="shared" si="200"/>
        <v>0</v>
      </c>
      <c r="H648" s="23">
        <f t="shared" si="191"/>
        <v>0</v>
      </c>
      <c r="I648" s="15">
        <f t="shared" si="192"/>
        <v>0</v>
      </c>
      <c r="J648" s="23">
        <v>0</v>
      </c>
      <c r="K648" s="23">
        <v>20000</v>
      </c>
      <c r="L648" s="23">
        <v>19777</v>
      </c>
      <c r="M648" s="23">
        <f t="shared" si="189"/>
        <v>223</v>
      </c>
      <c r="N648" s="14">
        <f t="shared" si="190"/>
        <v>98.885000000000005</v>
      </c>
      <c r="O648" s="23">
        <f t="shared" si="196"/>
        <v>19777</v>
      </c>
      <c r="P648" s="15">
        <f t="shared" si="197"/>
        <v>0</v>
      </c>
      <c r="Q648" s="24">
        <f t="shared" si="182"/>
        <v>0</v>
      </c>
      <c r="R648" s="24">
        <f t="shared" si="183"/>
        <v>20000</v>
      </c>
      <c r="S648" s="24">
        <f t="shared" si="184"/>
        <v>19777</v>
      </c>
      <c r="T648" s="24">
        <f t="shared" si="185"/>
        <v>-223</v>
      </c>
      <c r="U648" s="57">
        <f t="shared" si="186"/>
        <v>98.885000000000005</v>
      </c>
      <c r="V648" s="23">
        <f t="shared" si="187"/>
        <v>19777</v>
      </c>
      <c r="W648" s="58">
        <f t="shared" si="188"/>
        <v>0</v>
      </c>
    </row>
    <row r="649" spans="1:23" s="20" customFormat="1" ht="25.5" x14ac:dyDescent="0.2">
      <c r="A649" s="28" t="s">
        <v>280</v>
      </c>
      <c r="B649" s="65" t="s">
        <v>281</v>
      </c>
      <c r="C649" s="23">
        <v>0</v>
      </c>
      <c r="D649" s="23">
        <v>0</v>
      </c>
      <c r="E649" s="23">
        <v>0</v>
      </c>
      <c r="F649" s="23">
        <f t="shared" si="199"/>
        <v>0</v>
      </c>
      <c r="G649" s="14">
        <f t="shared" si="200"/>
        <v>0</v>
      </c>
      <c r="H649" s="23">
        <f t="shared" si="191"/>
        <v>0</v>
      </c>
      <c r="I649" s="15">
        <f t="shared" si="192"/>
        <v>0</v>
      </c>
      <c r="J649" s="23">
        <v>0</v>
      </c>
      <c r="K649" s="23">
        <v>20000</v>
      </c>
      <c r="L649" s="23">
        <v>19777</v>
      </c>
      <c r="M649" s="23">
        <f t="shared" si="189"/>
        <v>223</v>
      </c>
      <c r="N649" s="14">
        <f t="shared" si="190"/>
        <v>98.885000000000005</v>
      </c>
      <c r="O649" s="23">
        <f t="shared" si="196"/>
        <v>19777</v>
      </c>
      <c r="P649" s="15">
        <f t="shared" si="197"/>
        <v>0</v>
      </c>
      <c r="Q649" s="24">
        <f t="shared" si="182"/>
        <v>0</v>
      </c>
      <c r="R649" s="24">
        <f t="shared" si="183"/>
        <v>20000</v>
      </c>
      <c r="S649" s="24">
        <f t="shared" si="184"/>
        <v>19777</v>
      </c>
      <c r="T649" s="24">
        <f t="shared" si="185"/>
        <v>-223</v>
      </c>
      <c r="U649" s="57">
        <f t="shared" si="186"/>
        <v>98.885000000000005</v>
      </c>
      <c r="V649" s="23">
        <f t="shared" si="187"/>
        <v>19777</v>
      </c>
      <c r="W649" s="58">
        <f t="shared" si="188"/>
        <v>0</v>
      </c>
    </row>
    <row r="650" spans="1:23" s="20" customFormat="1" x14ac:dyDescent="0.2">
      <c r="A650" s="34" t="s">
        <v>284</v>
      </c>
      <c r="B650" s="71" t="s">
        <v>285</v>
      </c>
      <c r="C650" s="35">
        <v>0</v>
      </c>
      <c r="D650" s="35">
        <v>0</v>
      </c>
      <c r="E650" s="35">
        <v>0</v>
      </c>
      <c r="F650" s="35">
        <f t="shared" si="199"/>
        <v>0</v>
      </c>
      <c r="G650" s="42">
        <f t="shared" si="200"/>
        <v>0</v>
      </c>
      <c r="H650" s="35">
        <f t="shared" si="191"/>
        <v>0</v>
      </c>
      <c r="I650" s="15">
        <f t="shared" si="192"/>
        <v>0</v>
      </c>
      <c r="J650" s="35">
        <f>J651</f>
        <v>404314.61</v>
      </c>
      <c r="K650" s="35">
        <v>0</v>
      </c>
      <c r="L650" s="35">
        <v>0</v>
      </c>
      <c r="M650" s="35">
        <f t="shared" si="189"/>
        <v>0</v>
      </c>
      <c r="N650" s="42">
        <f t="shared" si="190"/>
        <v>0</v>
      </c>
      <c r="O650" s="35">
        <f t="shared" si="196"/>
        <v>-404314.61</v>
      </c>
      <c r="P650" s="15">
        <f t="shared" si="197"/>
        <v>-100</v>
      </c>
      <c r="Q650" s="24">
        <f t="shared" si="182"/>
        <v>404314.61</v>
      </c>
      <c r="R650" s="24">
        <f t="shared" si="183"/>
        <v>0</v>
      </c>
      <c r="S650" s="24">
        <f t="shared" si="184"/>
        <v>0</v>
      </c>
      <c r="T650" s="24">
        <f t="shared" si="185"/>
        <v>0</v>
      </c>
      <c r="U650" s="57">
        <f t="shared" si="186"/>
        <v>0</v>
      </c>
      <c r="V650" s="23">
        <f t="shared" si="187"/>
        <v>-404314.61</v>
      </c>
      <c r="W650" s="58">
        <f t="shared" si="188"/>
        <v>-100</v>
      </c>
    </row>
    <row r="651" spans="1:23" s="20" customFormat="1" x14ac:dyDescent="0.2">
      <c r="A651" s="28" t="s">
        <v>186</v>
      </c>
      <c r="B651" s="65" t="s">
        <v>256</v>
      </c>
      <c r="C651" s="23">
        <v>0</v>
      </c>
      <c r="D651" s="23">
        <v>0</v>
      </c>
      <c r="E651" s="23">
        <v>0</v>
      </c>
      <c r="F651" s="23">
        <f t="shared" si="199"/>
        <v>0</v>
      </c>
      <c r="G651" s="14">
        <f t="shared" si="200"/>
        <v>0</v>
      </c>
      <c r="H651" s="23">
        <f t="shared" si="191"/>
        <v>0</v>
      </c>
      <c r="I651" s="15">
        <f t="shared" si="192"/>
        <v>0</v>
      </c>
      <c r="J651" s="23">
        <f>J652</f>
        <v>404314.61</v>
      </c>
      <c r="K651" s="23">
        <v>0</v>
      </c>
      <c r="L651" s="23">
        <v>0</v>
      </c>
      <c r="M651" s="23">
        <f t="shared" si="189"/>
        <v>0</v>
      </c>
      <c r="N651" s="14">
        <f t="shared" si="190"/>
        <v>0</v>
      </c>
      <c r="O651" s="23">
        <f t="shared" si="196"/>
        <v>-404314.61</v>
      </c>
      <c r="P651" s="15">
        <f t="shared" si="197"/>
        <v>-100</v>
      </c>
      <c r="Q651" s="24">
        <f t="shared" si="182"/>
        <v>404314.61</v>
      </c>
      <c r="R651" s="24">
        <f t="shared" si="183"/>
        <v>0</v>
      </c>
      <c r="S651" s="24">
        <f t="shared" si="184"/>
        <v>0</v>
      </c>
      <c r="T651" s="24">
        <f t="shared" si="185"/>
        <v>0</v>
      </c>
      <c r="U651" s="57">
        <f t="shared" si="186"/>
        <v>0</v>
      </c>
      <c r="V651" s="23">
        <f t="shared" si="187"/>
        <v>-404314.61</v>
      </c>
      <c r="W651" s="58">
        <f t="shared" si="188"/>
        <v>-100</v>
      </c>
    </row>
    <row r="652" spans="1:23" s="20" customFormat="1" x14ac:dyDescent="0.2">
      <c r="A652" s="28" t="s">
        <v>257</v>
      </c>
      <c r="B652" s="65" t="s">
        <v>258</v>
      </c>
      <c r="C652" s="23">
        <v>0</v>
      </c>
      <c r="D652" s="23">
        <v>0</v>
      </c>
      <c r="E652" s="23">
        <v>0</v>
      </c>
      <c r="F652" s="23">
        <f t="shared" si="199"/>
        <v>0</v>
      </c>
      <c r="G652" s="14">
        <f t="shared" si="200"/>
        <v>0</v>
      </c>
      <c r="H652" s="23">
        <f t="shared" si="191"/>
        <v>0</v>
      </c>
      <c r="I652" s="15">
        <f t="shared" si="192"/>
        <v>0</v>
      </c>
      <c r="J652" s="23">
        <f>J653</f>
        <v>404314.61</v>
      </c>
      <c r="K652" s="23">
        <v>0</v>
      </c>
      <c r="L652" s="23">
        <v>0</v>
      </c>
      <c r="M652" s="23">
        <f t="shared" si="189"/>
        <v>0</v>
      </c>
      <c r="N652" s="14">
        <f t="shared" si="190"/>
        <v>0</v>
      </c>
      <c r="O652" s="23">
        <f t="shared" si="196"/>
        <v>-404314.61</v>
      </c>
      <c r="P652" s="15">
        <f t="shared" si="197"/>
        <v>-100</v>
      </c>
      <c r="Q652" s="24">
        <f t="shared" si="182"/>
        <v>404314.61</v>
      </c>
      <c r="R652" s="24">
        <f t="shared" si="183"/>
        <v>0</v>
      </c>
      <c r="S652" s="24">
        <f t="shared" si="184"/>
        <v>0</v>
      </c>
      <c r="T652" s="24">
        <f t="shared" si="185"/>
        <v>0</v>
      </c>
      <c r="U652" s="57">
        <f t="shared" si="186"/>
        <v>0</v>
      </c>
      <c r="V652" s="23">
        <f t="shared" si="187"/>
        <v>-404314.61</v>
      </c>
      <c r="W652" s="58">
        <f t="shared" si="188"/>
        <v>-100</v>
      </c>
    </row>
    <row r="653" spans="1:23" s="20" customFormat="1" x14ac:dyDescent="0.2">
      <c r="A653" s="28" t="s">
        <v>188</v>
      </c>
      <c r="B653" s="65" t="s">
        <v>279</v>
      </c>
      <c r="C653" s="23">
        <v>0</v>
      </c>
      <c r="D653" s="23">
        <v>0</v>
      </c>
      <c r="E653" s="23">
        <v>0</v>
      </c>
      <c r="F653" s="23">
        <f t="shared" si="199"/>
        <v>0</v>
      </c>
      <c r="G653" s="14">
        <f t="shared" si="200"/>
        <v>0</v>
      </c>
      <c r="H653" s="23">
        <f t="shared" si="191"/>
        <v>0</v>
      </c>
      <c r="I653" s="15">
        <f t="shared" si="192"/>
        <v>0</v>
      </c>
      <c r="J653" s="23">
        <f>J654</f>
        <v>404314.61</v>
      </c>
      <c r="K653" s="23">
        <v>0</v>
      </c>
      <c r="L653" s="23">
        <v>0</v>
      </c>
      <c r="M653" s="23">
        <f t="shared" si="189"/>
        <v>0</v>
      </c>
      <c r="N653" s="14">
        <f t="shared" si="190"/>
        <v>0</v>
      </c>
      <c r="O653" s="23">
        <f t="shared" si="196"/>
        <v>-404314.61</v>
      </c>
      <c r="P653" s="15">
        <f t="shared" si="197"/>
        <v>-100</v>
      </c>
      <c r="Q653" s="24">
        <f t="shared" ref="Q653:Q716" si="202">J653+C653</f>
        <v>404314.61</v>
      </c>
      <c r="R653" s="24">
        <f t="shared" ref="R653:R716" si="203">K653+D653</f>
        <v>0</v>
      </c>
      <c r="S653" s="24">
        <f t="shared" ref="S653:S716" si="204">L653+E653</f>
        <v>0</v>
      </c>
      <c r="T653" s="24">
        <f t="shared" ref="T653:T716" si="205">S653-R653</f>
        <v>0</v>
      </c>
      <c r="U653" s="57">
        <f t="shared" ref="U653:U716" si="206">IF(R653=0,0,S653/R653*100)</f>
        <v>0</v>
      </c>
      <c r="V653" s="23">
        <f t="shared" ref="V653:V716" si="207">S653-Q653</f>
        <v>-404314.61</v>
      </c>
      <c r="W653" s="58">
        <f t="shared" ref="W653:W716" si="208">IF(Q653=0,0,S653/Q653*100-100)</f>
        <v>-100</v>
      </c>
    </row>
    <row r="654" spans="1:23" s="20" customFormat="1" ht="25.5" x14ac:dyDescent="0.2">
      <c r="A654" s="28" t="s">
        <v>280</v>
      </c>
      <c r="B654" s="65" t="s">
        <v>281</v>
      </c>
      <c r="C654" s="23">
        <v>0</v>
      </c>
      <c r="D654" s="23">
        <v>0</v>
      </c>
      <c r="E654" s="23">
        <v>0</v>
      </c>
      <c r="F654" s="23">
        <f t="shared" si="199"/>
        <v>0</v>
      </c>
      <c r="G654" s="14">
        <f t="shared" si="200"/>
        <v>0</v>
      </c>
      <c r="H654" s="23">
        <f t="shared" si="191"/>
        <v>0</v>
      </c>
      <c r="I654" s="15">
        <f t="shared" si="192"/>
        <v>0</v>
      </c>
      <c r="J654" s="23">
        <f>285310.61+99004+20000</f>
        <v>404314.61</v>
      </c>
      <c r="K654" s="23">
        <v>0</v>
      </c>
      <c r="L654" s="23">
        <v>0</v>
      </c>
      <c r="M654" s="23">
        <f t="shared" si="189"/>
        <v>0</v>
      </c>
      <c r="N654" s="14">
        <f t="shared" si="190"/>
        <v>0</v>
      </c>
      <c r="O654" s="23">
        <f t="shared" si="196"/>
        <v>-404314.61</v>
      </c>
      <c r="P654" s="15">
        <f t="shared" si="197"/>
        <v>-100</v>
      </c>
      <c r="Q654" s="24">
        <f t="shared" si="202"/>
        <v>404314.61</v>
      </c>
      <c r="R654" s="24">
        <f t="shared" si="203"/>
        <v>0</v>
      </c>
      <c r="S654" s="24">
        <f t="shared" si="204"/>
        <v>0</v>
      </c>
      <c r="T654" s="24">
        <f t="shared" si="205"/>
        <v>0</v>
      </c>
      <c r="U654" s="57">
        <f t="shared" si="206"/>
        <v>0</v>
      </c>
      <c r="V654" s="23">
        <f t="shared" si="207"/>
        <v>-404314.61</v>
      </c>
      <c r="W654" s="58">
        <f t="shared" si="208"/>
        <v>-100</v>
      </c>
    </row>
    <row r="655" spans="1:23" s="20" customFormat="1" ht="25.5" x14ac:dyDescent="0.2">
      <c r="A655" s="34" t="s">
        <v>286</v>
      </c>
      <c r="B655" s="71" t="s">
        <v>287</v>
      </c>
      <c r="C655" s="35">
        <v>0</v>
      </c>
      <c r="D655" s="35">
        <v>0</v>
      </c>
      <c r="E655" s="35">
        <v>0</v>
      </c>
      <c r="F655" s="35">
        <f t="shared" si="199"/>
        <v>0</v>
      </c>
      <c r="G655" s="42">
        <f t="shared" si="200"/>
        <v>0</v>
      </c>
      <c r="H655" s="35">
        <f t="shared" si="191"/>
        <v>0</v>
      </c>
      <c r="I655" s="15">
        <f t="shared" si="192"/>
        <v>0</v>
      </c>
      <c r="J655" s="35">
        <f>J656</f>
        <v>182500</v>
      </c>
      <c r="K655" s="35">
        <v>0</v>
      </c>
      <c r="L655" s="35">
        <v>0</v>
      </c>
      <c r="M655" s="35">
        <f t="shared" si="189"/>
        <v>0</v>
      </c>
      <c r="N655" s="42">
        <f t="shared" si="190"/>
        <v>0</v>
      </c>
      <c r="O655" s="35">
        <f t="shared" si="196"/>
        <v>-182500</v>
      </c>
      <c r="P655" s="15">
        <f t="shared" si="197"/>
        <v>-100</v>
      </c>
      <c r="Q655" s="24">
        <f t="shared" si="202"/>
        <v>182500</v>
      </c>
      <c r="R655" s="24">
        <f t="shared" si="203"/>
        <v>0</v>
      </c>
      <c r="S655" s="24">
        <f t="shared" si="204"/>
        <v>0</v>
      </c>
      <c r="T655" s="24">
        <f t="shared" si="205"/>
        <v>0</v>
      </c>
      <c r="U655" s="57">
        <f t="shared" si="206"/>
        <v>0</v>
      </c>
      <c r="V655" s="23">
        <f t="shared" si="207"/>
        <v>-182500</v>
      </c>
      <c r="W655" s="58">
        <f t="shared" si="208"/>
        <v>-100</v>
      </c>
    </row>
    <row r="656" spans="1:23" s="20" customFormat="1" x14ac:dyDescent="0.2">
      <c r="A656" s="28" t="s">
        <v>186</v>
      </c>
      <c r="B656" s="65" t="s">
        <v>256</v>
      </c>
      <c r="C656" s="23">
        <v>0</v>
      </c>
      <c r="D656" s="23">
        <v>0</v>
      </c>
      <c r="E656" s="23">
        <v>0</v>
      </c>
      <c r="F656" s="23">
        <f t="shared" si="199"/>
        <v>0</v>
      </c>
      <c r="G656" s="14">
        <f t="shared" si="200"/>
        <v>0</v>
      </c>
      <c r="H656" s="23">
        <f t="shared" si="191"/>
        <v>0</v>
      </c>
      <c r="I656" s="15">
        <f t="shared" si="192"/>
        <v>0</v>
      </c>
      <c r="J656" s="23">
        <f>J657</f>
        <v>182500</v>
      </c>
      <c r="K656" s="23">
        <v>0</v>
      </c>
      <c r="L656" s="23">
        <v>0</v>
      </c>
      <c r="M656" s="23">
        <f t="shared" si="189"/>
        <v>0</v>
      </c>
      <c r="N656" s="14">
        <f t="shared" si="190"/>
        <v>0</v>
      </c>
      <c r="O656" s="23">
        <f t="shared" si="196"/>
        <v>-182500</v>
      </c>
      <c r="P656" s="15">
        <f t="shared" si="197"/>
        <v>-100</v>
      </c>
      <c r="Q656" s="24">
        <f t="shared" si="202"/>
        <v>182500</v>
      </c>
      <c r="R656" s="24">
        <f t="shared" si="203"/>
        <v>0</v>
      </c>
      <c r="S656" s="24">
        <f t="shared" si="204"/>
        <v>0</v>
      </c>
      <c r="T656" s="24">
        <f t="shared" si="205"/>
        <v>0</v>
      </c>
      <c r="U656" s="57">
        <f t="shared" si="206"/>
        <v>0</v>
      </c>
      <c r="V656" s="23">
        <f t="shared" si="207"/>
        <v>-182500</v>
      </c>
      <c r="W656" s="58">
        <f t="shared" si="208"/>
        <v>-100</v>
      </c>
    </row>
    <row r="657" spans="1:23" s="20" customFormat="1" x14ac:dyDescent="0.2">
      <c r="A657" s="28" t="s">
        <v>257</v>
      </c>
      <c r="B657" s="65" t="s">
        <v>258</v>
      </c>
      <c r="C657" s="23">
        <v>0</v>
      </c>
      <c r="D657" s="23">
        <v>0</v>
      </c>
      <c r="E657" s="23">
        <v>0</v>
      </c>
      <c r="F657" s="23">
        <f t="shared" si="199"/>
        <v>0</v>
      </c>
      <c r="G657" s="14">
        <f t="shared" si="200"/>
        <v>0</v>
      </c>
      <c r="H657" s="23">
        <f t="shared" si="191"/>
        <v>0</v>
      </c>
      <c r="I657" s="15">
        <f t="shared" si="192"/>
        <v>0</v>
      </c>
      <c r="J657" s="23">
        <f>J658</f>
        <v>182500</v>
      </c>
      <c r="K657" s="23">
        <v>0</v>
      </c>
      <c r="L657" s="23">
        <v>0</v>
      </c>
      <c r="M657" s="23">
        <f t="shared" si="189"/>
        <v>0</v>
      </c>
      <c r="N657" s="14">
        <f t="shared" si="190"/>
        <v>0</v>
      </c>
      <c r="O657" s="23">
        <f t="shared" si="196"/>
        <v>-182500</v>
      </c>
      <c r="P657" s="15">
        <f t="shared" si="197"/>
        <v>-100</v>
      </c>
      <c r="Q657" s="24">
        <f t="shared" si="202"/>
        <v>182500</v>
      </c>
      <c r="R657" s="24">
        <f t="shared" si="203"/>
        <v>0</v>
      </c>
      <c r="S657" s="24">
        <f t="shared" si="204"/>
        <v>0</v>
      </c>
      <c r="T657" s="24">
        <f t="shared" si="205"/>
        <v>0</v>
      </c>
      <c r="U657" s="57">
        <f t="shared" si="206"/>
        <v>0</v>
      </c>
      <c r="V657" s="23">
        <f t="shared" si="207"/>
        <v>-182500</v>
      </c>
      <c r="W657" s="58">
        <f t="shared" si="208"/>
        <v>-100</v>
      </c>
    </row>
    <row r="658" spans="1:23" s="20" customFormat="1" x14ac:dyDescent="0.2">
      <c r="A658" s="28" t="s">
        <v>188</v>
      </c>
      <c r="B658" s="65" t="s">
        <v>279</v>
      </c>
      <c r="C658" s="23">
        <v>0</v>
      </c>
      <c r="D658" s="23">
        <v>0</v>
      </c>
      <c r="E658" s="23">
        <v>0</v>
      </c>
      <c r="F658" s="23">
        <f t="shared" si="199"/>
        <v>0</v>
      </c>
      <c r="G658" s="14">
        <f t="shared" si="200"/>
        <v>0</v>
      </c>
      <c r="H658" s="23">
        <f t="shared" si="191"/>
        <v>0</v>
      </c>
      <c r="I658" s="15">
        <f t="shared" si="192"/>
        <v>0</v>
      </c>
      <c r="J658" s="23">
        <f>J659</f>
        <v>182500</v>
      </c>
      <c r="K658" s="23">
        <v>0</v>
      </c>
      <c r="L658" s="23">
        <v>0</v>
      </c>
      <c r="M658" s="23">
        <f t="shared" si="189"/>
        <v>0</v>
      </c>
      <c r="N658" s="14">
        <f t="shared" si="190"/>
        <v>0</v>
      </c>
      <c r="O658" s="23">
        <f t="shared" si="196"/>
        <v>-182500</v>
      </c>
      <c r="P658" s="15">
        <f t="shared" si="197"/>
        <v>-100</v>
      </c>
      <c r="Q658" s="24">
        <f t="shared" si="202"/>
        <v>182500</v>
      </c>
      <c r="R658" s="24">
        <f t="shared" si="203"/>
        <v>0</v>
      </c>
      <c r="S658" s="24">
        <f t="shared" si="204"/>
        <v>0</v>
      </c>
      <c r="T658" s="24">
        <f t="shared" si="205"/>
        <v>0</v>
      </c>
      <c r="U658" s="57">
        <f t="shared" si="206"/>
        <v>0</v>
      </c>
      <c r="V658" s="23">
        <f t="shared" si="207"/>
        <v>-182500</v>
      </c>
      <c r="W658" s="58">
        <f t="shared" si="208"/>
        <v>-100</v>
      </c>
    </row>
    <row r="659" spans="1:23" s="20" customFormat="1" ht="25.5" x14ac:dyDescent="0.2">
      <c r="A659" s="28" t="s">
        <v>280</v>
      </c>
      <c r="B659" s="65" t="s">
        <v>281</v>
      </c>
      <c r="C659" s="23">
        <v>0</v>
      </c>
      <c r="D659" s="23">
        <v>0</v>
      </c>
      <c r="E659" s="23">
        <v>0</v>
      </c>
      <c r="F659" s="23">
        <f t="shared" si="199"/>
        <v>0</v>
      </c>
      <c r="G659" s="14">
        <f t="shared" si="200"/>
        <v>0</v>
      </c>
      <c r="H659" s="23">
        <f t="shared" si="191"/>
        <v>0</v>
      </c>
      <c r="I659" s="15">
        <f t="shared" si="192"/>
        <v>0</v>
      </c>
      <c r="J659" s="23">
        <v>182500</v>
      </c>
      <c r="K659" s="23">
        <v>0</v>
      </c>
      <c r="L659" s="23">
        <v>0</v>
      </c>
      <c r="M659" s="23">
        <f t="shared" si="189"/>
        <v>0</v>
      </c>
      <c r="N659" s="14">
        <f t="shared" si="190"/>
        <v>0</v>
      </c>
      <c r="O659" s="23">
        <f t="shared" si="196"/>
        <v>-182500</v>
      </c>
      <c r="P659" s="15">
        <f t="shared" si="197"/>
        <v>-100</v>
      </c>
      <c r="Q659" s="24">
        <f t="shared" si="202"/>
        <v>182500</v>
      </c>
      <c r="R659" s="24">
        <f t="shared" si="203"/>
        <v>0</v>
      </c>
      <c r="S659" s="24">
        <f t="shared" si="204"/>
        <v>0</v>
      </c>
      <c r="T659" s="24">
        <f t="shared" si="205"/>
        <v>0</v>
      </c>
      <c r="U659" s="57">
        <f t="shared" si="206"/>
        <v>0</v>
      </c>
      <c r="V659" s="23">
        <f t="shared" si="207"/>
        <v>-182500</v>
      </c>
      <c r="W659" s="58">
        <f t="shared" si="208"/>
        <v>-100</v>
      </c>
    </row>
    <row r="660" spans="1:23" s="41" customFormat="1" ht="25.5" x14ac:dyDescent="0.2">
      <c r="A660" s="43" t="s">
        <v>288</v>
      </c>
      <c r="B660" s="73" t="s">
        <v>289</v>
      </c>
      <c r="C660" s="44">
        <v>0</v>
      </c>
      <c r="D660" s="44">
        <v>0</v>
      </c>
      <c r="E660" s="44">
        <v>0</v>
      </c>
      <c r="F660" s="44">
        <f t="shared" si="199"/>
        <v>0</v>
      </c>
      <c r="G660" s="45">
        <f t="shared" si="200"/>
        <v>0</v>
      </c>
      <c r="H660" s="44">
        <f t="shared" si="191"/>
        <v>0</v>
      </c>
      <c r="I660" s="40">
        <f t="shared" si="192"/>
        <v>0</v>
      </c>
      <c r="J660" s="44">
        <f>J661</f>
        <v>287198.11</v>
      </c>
      <c r="K660" s="44">
        <v>0</v>
      </c>
      <c r="L660" s="44">
        <v>0</v>
      </c>
      <c r="M660" s="44">
        <f t="shared" si="189"/>
        <v>0</v>
      </c>
      <c r="N660" s="45">
        <f t="shared" si="190"/>
        <v>0</v>
      </c>
      <c r="O660" s="44">
        <f t="shared" si="196"/>
        <v>-287198.11</v>
      </c>
      <c r="P660" s="40">
        <f t="shared" si="197"/>
        <v>-100</v>
      </c>
      <c r="Q660" s="62">
        <f t="shared" si="202"/>
        <v>287198.11</v>
      </c>
      <c r="R660" s="62">
        <f t="shared" si="203"/>
        <v>0</v>
      </c>
      <c r="S660" s="62">
        <f t="shared" si="204"/>
        <v>0</v>
      </c>
      <c r="T660" s="62">
        <f t="shared" si="205"/>
        <v>0</v>
      </c>
      <c r="U660" s="63">
        <f t="shared" si="206"/>
        <v>0</v>
      </c>
      <c r="V660" s="37">
        <f t="shared" si="207"/>
        <v>-287198.11</v>
      </c>
      <c r="W660" s="64">
        <f t="shared" si="208"/>
        <v>-100</v>
      </c>
    </row>
    <row r="661" spans="1:23" s="41" customFormat="1" x14ac:dyDescent="0.2">
      <c r="A661" s="38" t="s">
        <v>186</v>
      </c>
      <c r="B661" s="74" t="s">
        <v>256</v>
      </c>
      <c r="C661" s="37">
        <v>0</v>
      </c>
      <c r="D661" s="37">
        <v>0</v>
      </c>
      <c r="E661" s="37">
        <v>0</v>
      </c>
      <c r="F661" s="37">
        <f t="shared" si="199"/>
        <v>0</v>
      </c>
      <c r="G661" s="39">
        <f t="shared" si="200"/>
        <v>0</v>
      </c>
      <c r="H661" s="37">
        <f t="shared" si="191"/>
        <v>0</v>
      </c>
      <c r="I661" s="40">
        <f t="shared" si="192"/>
        <v>0</v>
      </c>
      <c r="J661" s="37">
        <f>J662</f>
        <v>287198.11</v>
      </c>
      <c r="K661" s="37">
        <v>0</v>
      </c>
      <c r="L661" s="37">
        <v>0</v>
      </c>
      <c r="M661" s="37">
        <f t="shared" si="189"/>
        <v>0</v>
      </c>
      <c r="N661" s="39">
        <f t="shared" si="190"/>
        <v>0</v>
      </c>
      <c r="O661" s="37">
        <f t="shared" si="196"/>
        <v>-287198.11</v>
      </c>
      <c r="P661" s="40">
        <f t="shared" si="197"/>
        <v>-100</v>
      </c>
      <c r="Q661" s="62">
        <f t="shared" si="202"/>
        <v>287198.11</v>
      </c>
      <c r="R661" s="62">
        <f t="shared" si="203"/>
        <v>0</v>
      </c>
      <c r="S661" s="62">
        <f t="shared" si="204"/>
        <v>0</v>
      </c>
      <c r="T661" s="62">
        <f t="shared" si="205"/>
        <v>0</v>
      </c>
      <c r="U661" s="63">
        <f t="shared" si="206"/>
        <v>0</v>
      </c>
      <c r="V661" s="37">
        <f t="shared" si="207"/>
        <v>-287198.11</v>
      </c>
      <c r="W661" s="64">
        <f t="shared" si="208"/>
        <v>-100</v>
      </c>
    </row>
    <row r="662" spans="1:23" s="41" customFormat="1" x14ac:dyDescent="0.2">
      <c r="A662" s="38" t="s">
        <v>257</v>
      </c>
      <c r="B662" s="74" t="s">
        <v>258</v>
      </c>
      <c r="C662" s="37">
        <v>0</v>
      </c>
      <c r="D662" s="37">
        <v>0</v>
      </c>
      <c r="E662" s="37">
        <v>0</v>
      </c>
      <c r="F662" s="37">
        <f t="shared" si="199"/>
        <v>0</v>
      </c>
      <c r="G662" s="39">
        <f t="shared" si="200"/>
        <v>0</v>
      </c>
      <c r="H662" s="37">
        <f t="shared" si="191"/>
        <v>0</v>
      </c>
      <c r="I662" s="40">
        <f t="shared" si="192"/>
        <v>0</v>
      </c>
      <c r="J662" s="37">
        <f>J663</f>
        <v>287198.11</v>
      </c>
      <c r="K662" s="37">
        <v>0</v>
      </c>
      <c r="L662" s="37">
        <v>0</v>
      </c>
      <c r="M662" s="37">
        <f t="shared" si="189"/>
        <v>0</v>
      </c>
      <c r="N662" s="39">
        <f t="shared" si="190"/>
        <v>0</v>
      </c>
      <c r="O662" s="37">
        <f t="shared" si="196"/>
        <v>-287198.11</v>
      </c>
      <c r="P662" s="40">
        <f t="shared" si="197"/>
        <v>-100</v>
      </c>
      <c r="Q662" s="62">
        <f t="shared" si="202"/>
        <v>287198.11</v>
      </c>
      <c r="R662" s="62">
        <f t="shared" si="203"/>
        <v>0</v>
      </c>
      <c r="S662" s="62">
        <f t="shared" si="204"/>
        <v>0</v>
      </c>
      <c r="T662" s="62">
        <f t="shared" si="205"/>
        <v>0</v>
      </c>
      <c r="U662" s="63">
        <f t="shared" si="206"/>
        <v>0</v>
      </c>
      <c r="V662" s="37">
        <f t="shared" si="207"/>
        <v>-287198.11</v>
      </c>
      <c r="W662" s="64">
        <f t="shared" si="208"/>
        <v>-100</v>
      </c>
    </row>
    <row r="663" spans="1:23" s="41" customFormat="1" x14ac:dyDescent="0.2">
      <c r="A663" s="38" t="s">
        <v>188</v>
      </c>
      <c r="B663" s="74" t="s">
        <v>279</v>
      </c>
      <c r="C663" s="37">
        <v>0</v>
      </c>
      <c r="D663" s="37">
        <v>0</v>
      </c>
      <c r="E663" s="37">
        <v>0</v>
      </c>
      <c r="F663" s="37">
        <f t="shared" si="199"/>
        <v>0</v>
      </c>
      <c r="G663" s="39">
        <f t="shared" si="200"/>
        <v>0</v>
      </c>
      <c r="H663" s="37">
        <f t="shared" si="191"/>
        <v>0</v>
      </c>
      <c r="I663" s="40">
        <f t="shared" si="192"/>
        <v>0</v>
      </c>
      <c r="J663" s="37">
        <f>J664</f>
        <v>287198.11</v>
      </c>
      <c r="K663" s="37">
        <v>0</v>
      </c>
      <c r="L663" s="37">
        <v>0</v>
      </c>
      <c r="M663" s="37">
        <f t="shared" si="189"/>
        <v>0</v>
      </c>
      <c r="N663" s="39">
        <f t="shared" si="190"/>
        <v>0</v>
      </c>
      <c r="O663" s="37">
        <f t="shared" si="196"/>
        <v>-287198.11</v>
      </c>
      <c r="P663" s="40">
        <f t="shared" si="197"/>
        <v>-100</v>
      </c>
      <c r="Q663" s="62">
        <f t="shared" si="202"/>
        <v>287198.11</v>
      </c>
      <c r="R663" s="62">
        <f t="shared" si="203"/>
        <v>0</v>
      </c>
      <c r="S663" s="62">
        <f t="shared" si="204"/>
        <v>0</v>
      </c>
      <c r="T663" s="62">
        <f t="shared" si="205"/>
        <v>0</v>
      </c>
      <c r="U663" s="63">
        <f t="shared" si="206"/>
        <v>0</v>
      </c>
      <c r="V663" s="37">
        <f t="shared" si="207"/>
        <v>-287198.11</v>
      </c>
      <c r="W663" s="64">
        <f t="shared" si="208"/>
        <v>-100</v>
      </c>
    </row>
    <row r="664" spans="1:23" s="41" customFormat="1" ht="25.5" x14ac:dyDescent="0.2">
      <c r="A664" s="38" t="s">
        <v>280</v>
      </c>
      <c r="B664" s="74" t="s">
        <v>281</v>
      </c>
      <c r="C664" s="37">
        <v>0</v>
      </c>
      <c r="D664" s="37">
        <v>0</v>
      </c>
      <c r="E664" s="37">
        <v>0</v>
      </c>
      <c r="F664" s="37">
        <f t="shared" si="199"/>
        <v>0</v>
      </c>
      <c r="G664" s="39">
        <f t="shared" si="200"/>
        <v>0</v>
      </c>
      <c r="H664" s="37">
        <f t="shared" si="191"/>
        <v>0</v>
      </c>
      <c r="I664" s="40">
        <f t="shared" si="192"/>
        <v>0</v>
      </c>
      <c r="J664" s="37">
        <f>27796+259402.11</f>
        <v>287198.11</v>
      </c>
      <c r="K664" s="37">
        <v>0</v>
      </c>
      <c r="L664" s="37">
        <v>0</v>
      </c>
      <c r="M664" s="37">
        <f t="shared" si="189"/>
        <v>0</v>
      </c>
      <c r="N664" s="39">
        <f t="shared" si="190"/>
        <v>0</v>
      </c>
      <c r="O664" s="37">
        <f t="shared" si="196"/>
        <v>-287198.11</v>
      </c>
      <c r="P664" s="40">
        <f t="shared" si="197"/>
        <v>-100</v>
      </c>
      <c r="Q664" s="62">
        <f t="shared" si="202"/>
        <v>287198.11</v>
      </c>
      <c r="R664" s="62">
        <f t="shared" si="203"/>
        <v>0</v>
      </c>
      <c r="S664" s="62">
        <f t="shared" si="204"/>
        <v>0</v>
      </c>
      <c r="T664" s="62">
        <f t="shared" si="205"/>
        <v>0</v>
      </c>
      <c r="U664" s="63">
        <f t="shared" si="206"/>
        <v>0</v>
      </c>
      <c r="V664" s="37">
        <f t="shared" si="207"/>
        <v>-287198.11</v>
      </c>
      <c r="W664" s="64">
        <f t="shared" si="208"/>
        <v>-100</v>
      </c>
    </row>
    <row r="665" spans="1:23" s="41" customFormat="1" ht="25.5" x14ac:dyDescent="0.2">
      <c r="A665" s="43" t="s">
        <v>290</v>
      </c>
      <c r="B665" s="73" t="s">
        <v>291</v>
      </c>
      <c r="C665" s="44">
        <v>0</v>
      </c>
      <c r="D665" s="44">
        <v>0</v>
      </c>
      <c r="E665" s="44">
        <v>0</v>
      </c>
      <c r="F665" s="44">
        <f t="shared" si="199"/>
        <v>0</v>
      </c>
      <c r="G665" s="45">
        <f t="shared" si="200"/>
        <v>0</v>
      </c>
      <c r="H665" s="44">
        <f t="shared" si="191"/>
        <v>0</v>
      </c>
      <c r="I665" s="40">
        <f t="shared" si="192"/>
        <v>0</v>
      </c>
      <c r="J665" s="44">
        <v>0</v>
      </c>
      <c r="K665" s="44">
        <v>108150</v>
      </c>
      <c r="L665" s="44">
        <v>107625.69</v>
      </c>
      <c r="M665" s="44">
        <f t="shared" si="189"/>
        <v>524.30999999999767</v>
      </c>
      <c r="N665" s="45">
        <f t="shared" si="190"/>
        <v>99.515201109570043</v>
      </c>
      <c r="O665" s="44">
        <f t="shared" si="196"/>
        <v>107625.69</v>
      </c>
      <c r="P665" s="40">
        <f t="shared" si="197"/>
        <v>0</v>
      </c>
      <c r="Q665" s="62">
        <f t="shared" si="202"/>
        <v>0</v>
      </c>
      <c r="R665" s="62">
        <f t="shared" si="203"/>
        <v>108150</v>
      </c>
      <c r="S665" s="62">
        <f t="shared" si="204"/>
        <v>107625.69</v>
      </c>
      <c r="T665" s="62">
        <f t="shared" si="205"/>
        <v>-524.30999999999767</v>
      </c>
      <c r="U665" s="63">
        <f t="shared" si="206"/>
        <v>99.515201109570043</v>
      </c>
      <c r="V665" s="37">
        <f t="shared" si="207"/>
        <v>107625.69</v>
      </c>
      <c r="W665" s="64">
        <f t="shared" si="208"/>
        <v>0</v>
      </c>
    </row>
    <row r="666" spans="1:23" s="41" customFormat="1" x14ac:dyDescent="0.2">
      <c r="A666" s="38" t="s">
        <v>186</v>
      </c>
      <c r="B666" s="74" t="s">
        <v>256</v>
      </c>
      <c r="C666" s="37">
        <v>0</v>
      </c>
      <c r="D666" s="37">
        <v>0</v>
      </c>
      <c r="E666" s="37">
        <v>0</v>
      </c>
      <c r="F666" s="37">
        <f t="shared" si="199"/>
        <v>0</v>
      </c>
      <c r="G666" s="39">
        <f t="shared" si="200"/>
        <v>0</v>
      </c>
      <c r="H666" s="37">
        <f t="shared" si="191"/>
        <v>0</v>
      </c>
      <c r="I666" s="40">
        <f t="shared" si="192"/>
        <v>0</v>
      </c>
      <c r="J666" s="37">
        <v>0</v>
      </c>
      <c r="K666" s="37">
        <v>108150</v>
      </c>
      <c r="L666" s="37">
        <v>107625.69</v>
      </c>
      <c r="M666" s="37">
        <f t="shared" si="189"/>
        <v>524.30999999999767</v>
      </c>
      <c r="N666" s="39">
        <f t="shared" si="190"/>
        <v>99.515201109570043</v>
      </c>
      <c r="O666" s="37">
        <f t="shared" si="196"/>
        <v>107625.69</v>
      </c>
      <c r="P666" s="40">
        <f t="shared" si="197"/>
        <v>0</v>
      </c>
      <c r="Q666" s="62">
        <f t="shared" si="202"/>
        <v>0</v>
      </c>
      <c r="R666" s="62">
        <f t="shared" si="203"/>
        <v>108150</v>
      </c>
      <c r="S666" s="62">
        <f t="shared" si="204"/>
        <v>107625.69</v>
      </c>
      <c r="T666" s="62">
        <f t="shared" si="205"/>
        <v>-524.30999999999767</v>
      </c>
      <c r="U666" s="63">
        <f t="shared" si="206"/>
        <v>99.515201109570043</v>
      </c>
      <c r="V666" s="37">
        <f t="shared" si="207"/>
        <v>107625.69</v>
      </c>
      <c r="W666" s="64">
        <f t="shared" si="208"/>
        <v>0</v>
      </c>
    </row>
    <row r="667" spans="1:23" s="41" customFormat="1" x14ac:dyDescent="0.2">
      <c r="A667" s="38" t="s">
        <v>257</v>
      </c>
      <c r="B667" s="74" t="s">
        <v>258</v>
      </c>
      <c r="C667" s="37">
        <v>0</v>
      </c>
      <c r="D667" s="37">
        <v>0</v>
      </c>
      <c r="E667" s="37">
        <v>0</v>
      </c>
      <c r="F667" s="37">
        <f t="shared" si="199"/>
        <v>0</v>
      </c>
      <c r="G667" s="39">
        <f t="shared" si="200"/>
        <v>0</v>
      </c>
      <c r="H667" s="37">
        <f t="shared" si="191"/>
        <v>0</v>
      </c>
      <c r="I667" s="40">
        <f t="shared" si="192"/>
        <v>0</v>
      </c>
      <c r="J667" s="37">
        <v>0</v>
      </c>
      <c r="K667" s="37">
        <v>108150</v>
      </c>
      <c r="L667" s="37">
        <v>107625.69</v>
      </c>
      <c r="M667" s="37">
        <f t="shared" si="189"/>
        <v>524.30999999999767</v>
      </c>
      <c r="N667" s="39">
        <f t="shared" si="190"/>
        <v>99.515201109570043</v>
      </c>
      <c r="O667" s="37">
        <f t="shared" si="196"/>
        <v>107625.69</v>
      </c>
      <c r="P667" s="40">
        <f t="shared" si="197"/>
        <v>0</v>
      </c>
      <c r="Q667" s="62">
        <f t="shared" si="202"/>
        <v>0</v>
      </c>
      <c r="R667" s="62">
        <f t="shared" si="203"/>
        <v>108150</v>
      </c>
      <c r="S667" s="62">
        <f t="shared" si="204"/>
        <v>107625.69</v>
      </c>
      <c r="T667" s="62">
        <f t="shared" si="205"/>
        <v>-524.30999999999767</v>
      </c>
      <c r="U667" s="63">
        <f t="shared" si="206"/>
        <v>99.515201109570043</v>
      </c>
      <c r="V667" s="37">
        <f t="shared" si="207"/>
        <v>107625.69</v>
      </c>
      <c r="W667" s="64">
        <f t="shared" si="208"/>
        <v>0</v>
      </c>
    </row>
    <row r="668" spans="1:23" s="41" customFormat="1" x14ac:dyDescent="0.2">
      <c r="A668" s="38" t="s">
        <v>269</v>
      </c>
      <c r="B668" s="74" t="s">
        <v>270</v>
      </c>
      <c r="C668" s="37">
        <v>0</v>
      </c>
      <c r="D668" s="37">
        <v>0</v>
      </c>
      <c r="E668" s="37">
        <v>0</v>
      </c>
      <c r="F668" s="37">
        <f t="shared" si="199"/>
        <v>0</v>
      </c>
      <c r="G668" s="39">
        <f t="shared" si="200"/>
        <v>0</v>
      </c>
      <c r="H668" s="37">
        <f t="shared" si="191"/>
        <v>0</v>
      </c>
      <c r="I668" s="40">
        <f t="shared" si="192"/>
        <v>0</v>
      </c>
      <c r="J668" s="37">
        <v>0</v>
      </c>
      <c r="K668" s="37">
        <v>108150</v>
      </c>
      <c r="L668" s="37">
        <v>107625.69</v>
      </c>
      <c r="M668" s="37">
        <f t="shared" si="189"/>
        <v>524.30999999999767</v>
      </c>
      <c r="N668" s="39">
        <f t="shared" si="190"/>
        <v>99.515201109570043</v>
      </c>
      <c r="O668" s="37">
        <f t="shared" si="196"/>
        <v>107625.69</v>
      </c>
      <c r="P668" s="40">
        <f t="shared" si="197"/>
        <v>0</v>
      </c>
      <c r="Q668" s="62">
        <f t="shared" si="202"/>
        <v>0</v>
      </c>
      <c r="R668" s="62">
        <f t="shared" si="203"/>
        <v>108150</v>
      </c>
      <c r="S668" s="62">
        <f t="shared" si="204"/>
        <v>107625.69</v>
      </c>
      <c r="T668" s="62">
        <f t="shared" si="205"/>
        <v>-524.30999999999767</v>
      </c>
      <c r="U668" s="63">
        <f t="shared" si="206"/>
        <v>99.515201109570043</v>
      </c>
      <c r="V668" s="37">
        <f t="shared" si="207"/>
        <v>107625.69</v>
      </c>
      <c r="W668" s="64">
        <f t="shared" si="208"/>
        <v>0</v>
      </c>
    </row>
    <row r="669" spans="1:23" s="41" customFormat="1" ht="25.5" x14ac:dyDescent="0.2">
      <c r="A669" s="38" t="s">
        <v>278</v>
      </c>
      <c r="B669" s="74" t="s">
        <v>275</v>
      </c>
      <c r="C669" s="37">
        <v>0</v>
      </c>
      <c r="D669" s="37">
        <v>0</v>
      </c>
      <c r="E669" s="37">
        <v>0</v>
      </c>
      <c r="F669" s="37">
        <f t="shared" si="199"/>
        <v>0</v>
      </c>
      <c r="G669" s="39">
        <f t="shared" si="200"/>
        <v>0</v>
      </c>
      <c r="H669" s="37">
        <f t="shared" si="191"/>
        <v>0</v>
      </c>
      <c r="I669" s="40">
        <f t="shared" si="192"/>
        <v>0</v>
      </c>
      <c r="J669" s="37">
        <v>0</v>
      </c>
      <c r="K669" s="37">
        <v>108150</v>
      </c>
      <c r="L669" s="37">
        <v>107625.69</v>
      </c>
      <c r="M669" s="37">
        <f t="shared" si="189"/>
        <v>524.30999999999767</v>
      </c>
      <c r="N669" s="39">
        <f t="shared" si="190"/>
        <v>99.515201109570043</v>
      </c>
      <c r="O669" s="37">
        <f t="shared" si="196"/>
        <v>107625.69</v>
      </c>
      <c r="P669" s="40">
        <f t="shared" si="197"/>
        <v>0</v>
      </c>
      <c r="Q669" s="62">
        <f t="shared" si="202"/>
        <v>0</v>
      </c>
      <c r="R669" s="62">
        <f t="shared" si="203"/>
        <v>108150</v>
      </c>
      <c r="S669" s="62">
        <f t="shared" si="204"/>
        <v>107625.69</v>
      </c>
      <c r="T669" s="62">
        <f t="shared" si="205"/>
        <v>-524.30999999999767</v>
      </c>
      <c r="U669" s="63">
        <f t="shared" si="206"/>
        <v>99.515201109570043</v>
      </c>
      <c r="V669" s="37">
        <f t="shared" si="207"/>
        <v>107625.69</v>
      </c>
      <c r="W669" s="64">
        <f t="shared" si="208"/>
        <v>0</v>
      </c>
    </row>
    <row r="670" spans="1:23" s="41" customFormat="1" ht="38.25" x14ac:dyDescent="0.2">
      <c r="A670" s="43" t="s">
        <v>292</v>
      </c>
      <c r="B670" s="73" t="s">
        <v>293</v>
      </c>
      <c r="C670" s="44">
        <v>0</v>
      </c>
      <c r="D670" s="44">
        <v>0</v>
      </c>
      <c r="E670" s="44">
        <v>0</v>
      </c>
      <c r="F670" s="44">
        <f t="shared" si="199"/>
        <v>0</v>
      </c>
      <c r="G670" s="45">
        <f t="shared" si="200"/>
        <v>0</v>
      </c>
      <c r="H670" s="44">
        <f t="shared" si="191"/>
        <v>0</v>
      </c>
      <c r="I670" s="40">
        <f t="shared" si="192"/>
        <v>0</v>
      </c>
      <c r="J670" s="44">
        <f>J671</f>
        <v>337833.27</v>
      </c>
      <c r="K670" s="44">
        <v>32243</v>
      </c>
      <c r="L670" s="44">
        <v>12235</v>
      </c>
      <c r="M670" s="44">
        <f t="shared" si="189"/>
        <v>20008</v>
      </c>
      <c r="N670" s="45">
        <f t="shared" si="190"/>
        <v>37.946220885153366</v>
      </c>
      <c r="O670" s="44">
        <f t="shared" si="196"/>
        <v>-325598.27</v>
      </c>
      <c r="P670" s="40">
        <f t="shared" si="197"/>
        <v>-96.37839103294948</v>
      </c>
      <c r="Q670" s="62">
        <f t="shared" si="202"/>
        <v>337833.27</v>
      </c>
      <c r="R670" s="62">
        <f t="shared" si="203"/>
        <v>32243</v>
      </c>
      <c r="S670" s="62">
        <f t="shared" si="204"/>
        <v>12235</v>
      </c>
      <c r="T670" s="62">
        <f t="shared" si="205"/>
        <v>-20008</v>
      </c>
      <c r="U670" s="63">
        <f t="shared" si="206"/>
        <v>37.946220885153366</v>
      </c>
      <c r="V670" s="37">
        <f t="shared" si="207"/>
        <v>-325598.27</v>
      </c>
      <c r="W670" s="64">
        <f t="shared" si="208"/>
        <v>-96.37839103294948</v>
      </c>
    </row>
    <row r="671" spans="1:23" s="20" customFormat="1" x14ac:dyDescent="0.2">
      <c r="A671" s="28" t="s">
        <v>186</v>
      </c>
      <c r="B671" s="65" t="s">
        <v>256</v>
      </c>
      <c r="C671" s="23">
        <v>0</v>
      </c>
      <c r="D671" s="23">
        <v>0</v>
      </c>
      <c r="E671" s="23">
        <v>0</v>
      </c>
      <c r="F671" s="23">
        <f t="shared" si="199"/>
        <v>0</v>
      </c>
      <c r="G671" s="14">
        <f t="shared" si="200"/>
        <v>0</v>
      </c>
      <c r="H671" s="23">
        <f t="shared" si="191"/>
        <v>0</v>
      </c>
      <c r="I671" s="15">
        <f t="shared" si="192"/>
        <v>0</v>
      </c>
      <c r="J671" s="23">
        <f>J672</f>
        <v>337833.27</v>
      </c>
      <c r="K671" s="23">
        <v>32243</v>
      </c>
      <c r="L671" s="23">
        <v>12235</v>
      </c>
      <c r="M671" s="23">
        <f t="shared" si="189"/>
        <v>20008</v>
      </c>
      <c r="N671" s="14">
        <f t="shared" si="190"/>
        <v>37.946220885153366</v>
      </c>
      <c r="O671" s="23">
        <f t="shared" si="196"/>
        <v>-325598.27</v>
      </c>
      <c r="P671" s="15">
        <f t="shared" si="197"/>
        <v>-96.37839103294948</v>
      </c>
      <c r="Q671" s="59">
        <f t="shared" si="202"/>
        <v>337833.27</v>
      </c>
      <c r="R671" s="24">
        <f t="shared" si="203"/>
        <v>32243</v>
      </c>
      <c r="S671" s="24">
        <f t="shared" si="204"/>
        <v>12235</v>
      </c>
      <c r="T671" s="24">
        <f t="shared" si="205"/>
        <v>-20008</v>
      </c>
      <c r="U671" s="57">
        <f t="shared" si="206"/>
        <v>37.946220885153366</v>
      </c>
      <c r="V671" s="23">
        <f t="shared" si="207"/>
        <v>-325598.27</v>
      </c>
      <c r="W671" s="58">
        <f t="shared" si="208"/>
        <v>-96.37839103294948</v>
      </c>
    </row>
    <row r="672" spans="1:23" s="20" customFormat="1" x14ac:dyDescent="0.2">
      <c r="A672" s="28" t="s">
        <v>257</v>
      </c>
      <c r="B672" s="65" t="s">
        <v>258</v>
      </c>
      <c r="C672" s="23">
        <v>0</v>
      </c>
      <c r="D672" s="23">
        <v>0</v>
      </c>
      <c r="E672" s="23">
        <v>0</v>
      </c>
      <c r="F672" s="23">
        <f t="shared" si="199"/>
        <v>0</v>
      </c>
      <c r="G672" s="14">
        <f t="shared" si="200"/>
        <v>0</v>
      </c>
      <c r="H672" s="23">
        <f t="shared" si="191"/>
        <v>0</v>
      </c>
      <c r="I672" s="15">
        <f t="shared" si="192"/>
        <v>0</v>
      </c>
      <c r="J672" s="23">
        <f>J673</f>
        <v>337833.27</v>
      </c>
      <c r="K672" s="23">
        <v>32243</v>
      </c>
      <c r="L672" s="23">
        <v>12235</v>
      </c>
      <c r="M672" s="23">
        <f t="shared" si="189"/>
        <v>20008</v>
      </c>
      <c r="N672" s="14">
        <f t="shared" si="190"/>
        <v>37.946220885153366</v>
      </c>
      <c r="O672" s="23">
        <f t="shared" si="196"/>
        <v>-325598.27</v>
      </c>
      <c r="P672" s="15">
        <f t="shared" si="197"/>
        <v>-96.37839103294948</v>
      </c>
      <c r="Q672" s="59">
        <f t="shared" si="202"/>
        <v>337833.27</v>
      </c>
      <c r="R672" s="24">
        <f t="shared" si="203"/>
        <v>32243</v>
      </c>
      <c r="S672" s="24">
        <f t="shared" si="204"/>
        <v>12235</v>
      </c>
      <c r="T672" s="24">
        <f t="shared" si="205"/>
        <v>-20008</v>
      </c>
      <c r="U672" s="57">
        <f t="shared" si="206"/>
        <v>37.946220885153366</v>
      </c>
      <c r="V672" s="23">
        <f t="shared" si="207"/>
        <v>-325598.27</v>
      </c>
      <c r="W672" s="58">
        <f t="shared" si="208"/>
        <v>-96.37839103294948</v>
      </c>
    </row>
    <row r="673" spans="1:23" s="20" customFormat="1" x14ac:dyDescent="0.2">
      <c r="A673" s="28" t="s">
        <v>188</v>
      </c>
      <c r="B673" s="65" t="s">
        <v>279</v>
      </c>
      <c r="C673" s="23">
        <v>0</v>
      </c>
      <c r="D673" s="23">
        <v>0</v>
      </c>
      <c r="E673" s="23">
        <v>0</v>
      </c>
      <c r="F673" s="23">
        <f t="shared" si="199"/>
        <v>0</v>
      </c>
      <c r="G673" s="14">
        <f t="shared" si="200"/>
        <v>0</v>
      </c>
      <c r="H673" s="23">
        <f t="shared" si="191"/>
        <v>0</v>
      </c>
      <c r="I673" s="15">
        <f t="shared" si="192"/>
        <v>0</v>
      </c>
      <c r="J673" s="23">
        <f>J674</f>
        <v>337833.27</v>
      </c>
      <c r="K673" s="23">
        <v>32243</v>
      </c>
      <c r="L673" s="23">
        <v>12235</v>
      </c>
      <c r="M673" s="23">
        <f t="shared" si="189"/>
        <v>20008</v>
      </c>
      <c r="N673" s="14">
        <f t="shared" si="190"/>
        <v>37.946220885153366</v>
      </c>
      <c r="O673" s="23">
        <f t="shared" si="196"/>
        <v>-325598.27</v>
      </c>
      <c r="P673" s="15">
        <f t="shared" si="197"/>
        <v>-96.37839103294948</v>
      </c>
      <c r="Q673" s="59">
        <f t="shared" si="202"/>
        <v>337833.27</v>
      </c>
      <c r="R673" s="24">
        <f t="shared" si="203"/>
        <v>32243</v>
      </c>
      <c r="S673" s="24">
        <f t="shared" si="204"/>
        <v>12235</v>
      </c>
      <c r="T673" s="24">
        <f t="shared" si="205"/>
        <v>-20008</v>
      </c>
      <c r="U673" s="57">
        <f t="shared" si="206"/>
        <v>37.946220885153366</v>
      </c>
      <c r="V673" s="23">
        <f t="shared" si="207"/>
        <v>-325598.27</v>
      </c>
      <c r="W673" s="58">
        <f t="shared" si="208"/>
        <v>-96.37839103294948</v>
      </c>
    </row>
    <row r="674" spans="1:23" s="20" customFormat="1" ht="25.5" x14ac:dyDescent="0.2">
      <c r="A674" s="28" t="s">
        <v>280</v>
      </c>
      <c r="B674" s="65" t="s">
        <v>281</v>
      </c>
      <c r="C674" s="23">
        <v>0</v>
      </c>
      <c r="D674" s="23">
        <v>0</v>
      </c>
      <c r="E674" s="23">
        <v>0</v>
      </c>
      <c r="F674" s="23">
        <f t="shared" si="199"/>
        <v>0</v>
      </c>
      <c r="G674" s="14">
        <f t="shared" si="200"/>
        <v>0</v>
      </c>
      <c r="H674" s="23">
        <f t="shared" si="191"/>
        <v>0</v>
      </c>
      <c r="I674" s="15">
        <f t="shared" si="192"/>
        <v>0</v>
      </c>
      <c r="J674" s="23">
        <f>334381.27+3452</f>
        <v>337833.27</v>
      </c>
      <c r="K674" s="23">
        <v>32243</v>
      </c>
      <c r="L674" s="23">
        <v>12235</v>
      </c>
      <c r="M674" s="23">
        <f t="shared" si="189"/>
        <v>20008</v>
      </c>
      <c r="N674" s="14">
        <f t="shared" si="190"/>
        <v>37.946220885153366</v>
      </c>
      <c r="O674" s="23">
        <f t="shared" si="196"/>
        <v>-325598.27</v>
      </c>
      <c r="P674" s="15">
        <f t="shared" si="197"/>
        <v>-96.37839103294948</v>
      </c>
      <c r="Q674" s="59">
        <f t="shared" si="202"/>
        <v>337833.27</v>
      </c>
      <c r="R674" s="24">
        <f t="shared" si="203"/>
        <v>32243</v>
      </c>
      <c r="S674" s="24">
        <f t="shared" si="204"/>
        <v>12235</v>
      </c>
      <c r="T674" s="24">
        <f t="shared" si="205"/>
        <v>-20008</v>
      </c>
      <c r="U674" s="57">
        <f t="shared" si="206"/>
        <v>37.946220885153366</v>
      </c>
      <c r="V674" s="23">
        <f t="shared" si="207"/>
        <v>-325598.27</v>
      </c>
      <c r="W674" s="58">
        <f t="shared" si="208"/>
        <v>-96.37839103294948</v>
      </c>
    </row>
    <row r="675" spans="1:23" s="20" customFormat="1" ht="38.25" x14ac:dyDescent="0.2">
      <c r="A675" s="34" t="s">
        <v>294</v>
      </c>
      <c r="B675" s="71" t="s">
        <v>295</v>
      </c>
      <c r="C675" s="35">
        <v>0</v>
      </c>
      <c r="D675" s="35">
        <v>0</v>
      </c>
      <c r="E675" s="35">
        <v>0</v>
      </c>
      <c r="F675" s="35">
        <f t="shared" si="199"/>
        <v>0</v>
      </c>
      <c r="G675" s="42">
        <f t="shared" si="200"/>
        <v>0</v>
      </c>
      <c r="H675" s="35">
        <f t="shared" si="191"/>
        <v>0</v>
      </c>
      <c r="I675" s="15">
        <f t="shared" si="192"/>
        <v>0</v>
      </c>
      <c r="J675" s="35">
        <v>82499.7</v>
      </c>
      <c r="K675" s="35">
        <v>192500</v>
      </c>
      <c r="L675" s="35">
        <v>162499.29999999999</v>
      </c>
      <c r="M675" s="35">
        <f t="shared" si="189"/>
        <v>30000.700000000012</v>
      </c>
      <c r="N675" s="42">
        <f t="shared" si="190"/>
        <v>84.415220779220775</v>
      </c>
      <c r="O675" s="35">
        <f t="shared" si="196"/>
        <v>79999.599999999991</v>
      </c>
      <c r="P675" s="15">
        <f t="shared" si="197"/>
        <v>96.96956473781114</v>
      </c>
      <c r="Q675" s="24">
        <f t="shared" si="202"/>
        <v>82499.7</v>
      </c>
      <c r="R675" s="24">
        <f t="shared" si="203"/>
        <v>192500</v>
      </c>
      <c r="S675" s="24">
        <f t="shared" si="204"/>
        <v>162499.29999999999</v>
      </c>
      <c r="T675" s="24">
        <f t="shared" si="205"/>
        <v>-30000.700000000012</v>
      </c>
      <c r="U675" s="57">
        <f t="shared" si="206"/>
        <v>84.415220779220775</v>
      </c>
      <c r="V675" s="23">
        <f t="shared" si="207"/>
        <v>79999.599999999991</v>
      </c>
      <c r="W675" s="58">
        <f t="shared" si="208"/>
        <v>96.96956473781114</v>
      </c>
    </row>
    <row r="676" spans="1:23" s="20" customFormat="1" x14ac:dyDescent="0.2">
      <c r="A676" s="28" t="s">
        <v>109</v>
      </c>
      <c r="B676" s="65" t="s">
        <v>110</v>
      </c>
      <c r="C676" s="23">
        <v>0</v>
      </c>
      <c r="D676" s="23">
        <v>0</v>
      </c>
      <c r="E676" s="23">
        <v>0</v>
      </c>
      <c r="F676" s="23">
        <f t="shared" si="199"/>
        <v>0</v>
      </c>
      <c r="G676" s="14">
        <f t="shared" si="200"/>
        <v>0</v>
      </c>
      <c r="H676" s="23">
        <f t="shared" si="191"/>
        <v>0</v>
      </c>
      <c r="I676" s="15">
        <f t="shared" si="192"/>
        <v>0</v>
      </c>
      <c r="J676" s="23">
        <v>82499.7</v>
      </c>
      <c r="K676" s="23">
        <v>192500</v>
      </c>
      <c r="L676" s="23">
        <v>162499.29999999999</v>
      </c>
      <c r="M676" s="23">
        <f t="shared" si="189"/>
        <v>30000.700000000012</v>
      </c>
      <c r="N676" s="14">
        <f t="shared" si="190"/>
        <v>84.415220779220775</v>
      </c>
      <c r="O676" s="23">
        <f t="shared" si="196"/>
        <v>79999.599999999991</v>
      </c>
      <c r="P676" s="15">
        <f t="shared" si="197"/>
        <v>96.96956473781114</v>
      </c>
      <c r="Q676" s="24">
        <f t="shared" si="202"/>
        <v>82499.7</v>
      </c>
      <c r="R676" s="24">
        <f t="shared" si="203"/>
        <v>192500</v>
      </c>
      <c r="S676" s="24">
        <f t="shared" si="204"/>
        <v>162499.29999999999</v>
      </c>
      <c r="T676" s="24">
        <f t="shared" si="205"/>
        <v>-30000.700000000012</v>
      </c>
      <c r="U676" s="57">
        <f t="shared" si="206"/>
        <v>84.415220779220775</v>
      </c>
      <c r="V676" s="23">
        <f t="shared" si="207"/>
        <v>79999.599999999991</v>
      </c>
      <c r="W676" s="58">
        <f t="shared" si="208"/>
        <v>96.96956473781114</v>
      </c>
    </row>
    <row r="677" spans="1:23" s="20" customFormat="1" x14ac:dyDescent="0.2">
      <c r="A677" s="28" t="s">
        <v>119</v>
      </c>
      <c r="B677" s="65" t="s">
        <v>120</v>
      </c>
      <c r="C677" s="23">
        <v>0</v>
      </c>
      <c r="D677" s="23">
        <v>0</v>
      </c>
      <c r="E677" s="23">
        <v>0</v>
      </c>
      <c r="F677" s="23">
        <f t="shared" si="199"/>
        <v>0</v>
      </c>
      <c r="G677" s="14">
        <f t="shared" si="200"/>
        <v>0</v>
      </c>
      <c r="H677" s="23">
        <f t="shared" si="191"/>
        <v>0</v>
      </c>
      <c r="I677" s="15">
        <f t="shared" si="192"/>
        <v>0</v>
      </c>
      <c r="J677" s="23">
        <v>82499.7</v>
      </c>
      <c r="K677" s="23">
        <v>192500</v>
      </c>
      <c r="L677" s="23">
        <v>162499.29999999999</v>
      </c>
      <c r="M677" s="23">
        <f t="shared" si="189"/>
        <v>30000.700000000012</v>
      </c>
      <c r="N677" s="14">
        <f t="shared" si="190"/>
        <v>84.415220779220775</v>
      </c>
      <c r="O677" s="23">
        <f t="shared" si="196"/>
        <v>79999.599999999991</v>
      </c>
      <c r="P677" s="15">
        <f t="shared" si="197"/>
        <v>96.96956473781114</v>
      </c>
      <c r="Q677" s="24">
        <f t="shared" si="202"/>
        <v>82499.7</v>
      </c>
      <c r="R677" s="24">
        <f t="shared" si="203"/>
        <v>192500</v>
      </c>
      <c r="S677" s="24">
        <f t="shared" si="204"/>
        <v>162499.29999999999</v>
      </c>
      <c r="T677" s="24">
        <f t="shared" si="205"/>
        <v>-30000.700000000012</v>
      </c>
      <c r="U677" s="57">
        <f t="shared" si="206"/>
        <v>84.415220779220775</v>
      </c>
      <c r="V677" s="23">
        <f t="shared" si="207"/>
        <v>79999.599999999991</v>
      </c>
      <c r="W677" s="58">
        <f t="shared" si="208"/>
        <v>96.96956473781114</v>
      </c>
    </row>
    <row r="678" spans="1:23" s="20" customFormat="1" ht="38.25" x14ac:dyDescent="0.2">
      <c r="A678" s="28" t="s">
        <v>137</v>
      </c>
      <c r="B678" s="65" t="s">
        <v>138</v>
      </c>
      <c r="C678" s="23">
        <v>0</v>
      </c>
      <c r="D678" s="23">
        <v>0</v>
      </c>
      <c r="E678" s="23">
        <v>0</v>
      </c>
      <c r="F678" s="23">
        <f t="shared" si="199"/>
        <v>0</v>
      </c>
      <c r="G678" s="14">
        <f t="shared" si="200"/>
        <v>0</v>
      </c>
      <c r="H678" s="23">
        <f t="shared" si="191"/>
        <v>0</v>
      </c>
      <c r="I678" s="15">
        <f t="shared" si="192"/>
        <v>0</v>
      </c>
      <c r="J678" s="23">
        <v>82499.7</v>
      </c>
      <c r="K678" s="23">
        <v>192500</v>
      </c>
      <c r="L678" s="23">
        <v>162499.29999999999</v>
      </c>
      <c r="M678" s="23">
        <f t="shared" si="189"/>
        <v>30000.700000000012</v>
      </c>
      <c r="N678" s="14">
        <f t="shared" si="190"/>
        <v>84.415220779220775</v>
      </c>
      <c r="O678" s="23">
        <f t="shared" si="196"/>
        <v>79999.599999999991</v>
      </c>
      <c r="P678" s="15">
        <f t="shared" si="197"/>
        <v>96.96956473781114</v>
      </c>
      <c r="Q678" s="24">
        <f t="shared" si="202"/>
        <v>82499.7</v>
      </c>
      <c r="R678" s="24">
        <f t="shared" si="203"/>
        <v>192500</v>
      </c>
      <c r="S678" s="24">
        <f t="shared" si="204"/>
        <v>162499.29999999999</v>
      </c>
      <c r="T678" s="24">
        <f t="shared" si="205"/>
        <v>-30000.700000000012</v>
      </c>
      <c r="U678" s="57">
        <f t="shared" si="206"/>
        <v>84.415220779220775</v>
      </c>
      <c r="V678" s="23">
        <f t="shared" si="207"/>
        <v>79999.599999999991</v>
      </c>
      <c r="W678" s="58">
        <f t="shared" si="208"/>
        <v>96.96956473781114</v>
      </c>
    </row>
    <row r="679" spans="1:23" s="20" customFormat="1" ht="38.25" x14ac:dyDescent="0.2">
      <c r="A679" s="28" t="s">
        <v>276</v>
      </c>
      <c r="B679" s="65" t="s">
        <v>277</v>
      </c>
      <c r="C679" s="23">
        <v>0</v>
      </c>
      <c r="D679" s="23">
        <v>0</v>
      </c>
      <c r="E679" s="23">
        <v>0</v>
      </c>
      <c r="F679" s="23">
        <f t="shared" si="199"/>
        <v>0</v>
      </c>
      <c r="G679" s="14">
        <f t="shared" si="200"/>
        <v>0</v>
      </c>
      <c r="H679" s="23">
        <f t="shared" si="191"/>
        <v>0</v>
      </c>
      <c r="I679" s="15">
        <f t="shared" si="192"/>
        <v>0</v>
      </c>
      <c r="J679" s="23">
        <v>82499.7</v>
      </c>
      <c r="K679" s="23">
        <v>192500</v>
      </c>
      <c r="L679" s="23">
        <v>162499.29999999999</v>
      </c>
      <c r="M679" s="23">
        <f t="shared" si="189"/>
        <v>30000.700000000012</v>
      </c>
      <c r="N679" s="14">
        <f t="shared" si="190"/>
        <v>84.415220779220775</v>
      </c>
      <c r="O679" s="23">
        <f t="shared" si="196"/>
        <v>79999.599999999991</v>
      </c>
      <c r="P679" s="15">
        <f t="shared" si="197"/>
        <v>96.96956473781114</v>
      </c>
      <c r="Q679" s="24">
        <f t="shared" si="202"/>
        <v>82499.7</v>
      </c>
      <c r="R679" s="24">
        <f t="shared" si="203"/>
        <v>192500</v>
      </c>
      <c r="S679" s="24">
        <f t="shared" si="204"/>
        <v>162499.29999999999</v>
      </c>
      <c r="T679" s="24">
        <f t="shared" si="205"/>
        <v>-30000.700000000012</v>
      </c>
      <c r="U679" s="57">
        <f t="shared" si="206"/>
        <v>84.415220779220775</v>
      </c>
      <c r="V679" s="23">
        <f t="shared" si="207"/>
        <v>79999.599999999991</v>
      </c>
      <c r="W679" s="58">
        <f t="shared" si="208"/>
        <v>96.96956473781114</v>
      </c>
    </row>
    <row r="680" spans="1:23" s="20" customFormat="1" ht="38.25" x14ac:dyDescent="0.2">
      <c r="A680" s="34" t="s">
        <v>296</v>
      </c>
      <c r="B680" s="71" t="s">
        <v>297</v>
      </c>
      <c r="C680" s="35">
        <v>0</v>
      </c>
      <c r="D680" s="35">
        <v>0</v>
      </c>
      <c r="E680" s="35">
        <v>0</v>
      </c>
      <c r="F680" s="35">
        <f t="shared" si="199"/>
        <v>0</v>
      </c>
      <c r="G680" s="42">
        <f t="shared" si="200"/>
        <v>0</v>
      </c>
      <c r="H680" s="35">
        <f t="shared" si="191"/>
        <v>0</v>
      </c>
      <c r="I680" s="15">
        <f t="shared" si="192"/>
        <v>0</v>
      </c>
      <c r="J680" s="35">
        <v>0</v>
      </c>
      <c r="K680" s="35">
        <v>3802878</v>
      </c>
      <c r="L680" s="35">
        <v>3791547.65</v>
      </c>
      <c r="M680" s="35">
        <f t="shared" si="189"/>
        <v>11330.350000000093</v>
      </c>
      <c r="N680" s="42">
        <f t="shared" si="190"/>
        <v>99.702058546185285</v>
      </c>
      <c r="O680" s="35">
        <f t="shared" si="196"/>
        <v>3791547.65</v>
      </c>
      <c r="P680" s="15">
        <f t="shared" si="197"/>
        <v>0</v>
      </c>
      <c r="Q680" s="24">
        <f t="shared" si="202"/>
        <v>0</v>
      </c>
      <c r="R680" s="24">
        <f t="shared" si="203"/>
        <v>3802878</v>
      </c>
      <c r="S680" s="24">
        <f t="shared" si="204"/>
        <v>3791547.65</v>
      </c>
      <c r="T680" s="24">
        <f t="shared" si="205"/>
        <v>-11330.350000000093</v>
      </c>
      <c r="U680" s="57">
        <f t="shared" si="206"/>
        <v>99.702058546185285</v>
      </c>
      <c r="V680" s="23">
        <f t="shared" si="207"/>
        <v>3791547.65</v>
      </c>
      <c r="W680" s="58">
        <f t="shared" si="208"/>
        <v>0</v>
      </c>
    </row>
    <row r="681" spans="1:23" s="20" customFormat="1" x14ac:dyDescent="0.2">
      <c r="A681" s="28" t="s">
        <v>186</v>
      </c>
      <c r="B681" s="65" t="s">
        <v>256</v>
      </c>
      <c r="C681" s="23">
        <v>0</v>
      </c>
      <c r="D681" s="23">
        <v>0</v>
      </c>
      <c r="E681" s="23">
        <v>0</v>
      </c>
      <c r="F681" s="23">
        <f t="shared" si="199"/>
        <v>0</v>
      </c>
      <c r="G681" s="14">
        <f t="shared" si="200"/>
        <v>0</v>
      </c>
      <c r="H681" s="23">
        <f t="shared" si="191"/>
        <v>0</v>
      </c>
      <c r="I681" s="15">
        <f t="shared" si="192"/>
        <v>0</v>
      </c>
      <c r="J681" s="23">
        <v>0</v>
      </c>
      <c r="K681" s="23">
        <v>3802878</v>
      </c>
      <c r="L681" s="23">
        <v>3791547.65</v>
      </c>
      <c r="M681" s="23">
        <f t="shared" si="189"/>
        <v>11330.350000000093</v>
      </c>
      <c r="N681" s="14">
        <f t="shared" si="190"/>
        <v>99.702058546185285</v>
      </c>
      <c r="O681" s="23">
        <f t="shared" si="196"/>
        <v>3791547.65</v>
      </c>
      <c r="P681" s="15">
        <f t="shared" si="197"/>
        <v>0</v>
      </c>
      <c r="Q681" s="24">
        <f t="shared" si="202"/>
        <v>0</v>
      </c>
      <c r="R681" s="24">
        <f t="shared" si="203"/>
        <v>3802878</v>
      </c>
      <c r="S681" s="24">
        <f t="shared" si="204"/>
        <v>3791547.65</v>
      </c>
      <c r="T681" s="24">
        <f t="shared" si="205"/>
        <v>-11330.350000000093</v>
      </c>
      <c r="U681" s="57">
        <f t="shared" si="206"/>
        <v>99.702058546185285</v>
      </c>
      <c r="V681" s="23">
        <f t="shared" si="207"/>
        <v>3791547.65</v>
      </c>
      <c r="W681" s="58">
        <f t="shared" si="208"/>
        <v>0</v>
      </c>
    </row>
    <row r="682" spans="1:23" s="20" customFormat="1" x14ac:dyDescent="0.2">
      <c r="A682" s="28" t="s">
        <v>257</v>
      </c>
      <c r="B682" s="65" t="s">
        <v>258</v>
      </c>
      <c r="C682" s="23">
        <v>0</v>
      </c>
      <c r="D682" s="23">
        <v>0</v>
      </c>
      <c r="E682" s="23">
        <v>0</v>
      </c>
      <c r="F682" s="23">
        <f t="shared" si="199"/>
        <v>0</v>
      </c>
      <c r="G682" s="14">
        <f t="shared" si="200"/>
        <v>0</v>
      </c>
      <c r="H682" s="23">
        <f t="shared" si="191"/>
        <v>0</v>
      </c>
      <c r="I682" s="15">
        <f t="shared" si="192"/>
        <v>0</v>
      </c>
      <c r="J682" s="23">
        <v>0</v>
      </c>
      <c r="K682" s="23">
        <v>3802878</v>
      </c>
      <c r="L682" s="23">
        <v>3791547.65</v>
      </c>
      <c r="M682" s="23">
        <f t="shared" si="189"/>
        <v>11330.350000000093</v>
      </c>
      <c r="N682" s="14">
        <f t="shared" si="190"/>
        <v>99.702058546185285</v>
      </c>
      <c r="O682" s="23">
        <f t="shared" si="196"/>
        <v>3791547.65</v>
      </c>
      <c r="P682" s="15">
        <f t="shared" si="197"/>
        <v>0</v>
      </c>
      <c r="Q682" s="24">
        <f t="shared" si="202"/>
        <v>0</v>
      </c>
      <c r="R682" s="24">
        <f t="shared" si="203"/>
        <v>3802878</v>
      </c>
      <c r="S682" s="24">
        <f t="shared" si="204"/>
        <v>3791547.65</v>
      </c>
      <c r="T682" s="24">
        <f t="shared" si="205"/>
        <v>-11330.350000000093</v>
      </c>
      <c r="U682" s="57">
        <f t="shared" si="206"/>
        <v>99.702058546185285</v>
      </c>
      <c r="V682" s="23">
        <f t="shared" si="207"/>
        <v>3791547.65</v>
      </c>
      <c r="W682" s="58">
        <f t="shared" si="208"/>
        <v>0</v>
      </c>
    </row>
    <row r="683" spans="1:23" s="20" customFormat="1" x14ac:dyDescent="0.2">
      <c r="A683" s="28" t="s">
        <v>261</v>
      </c>
      <c r="B683" s="65" t="s">
        <v>262</v>
      </c>
      <c r="C683" s="23">
        <v>0</v>
      </c>
      <c r="D683" s="23">
        <v>0</v>
      </c>
      <c r="E683" s="23">
        <v>0</v>
      </c>
      <c r="F683" s="23">
        <f t="shared" si="199"/>
        <v>0</v>
      </c>
      <c r="G683" s="14">
        <f t="shared" si="200"/>
        <v>0</v>
      </c>
      <c r="H683" s="23">
        <f t="shared" si="191"/>
        <v>0</v>
      </c>
      <c r="I683" s="15">
        <f t="shared" si="192"/>
        <v>0</v>
      </c>
      <c r="J683" s="23">
        <v>0</v>
      </c>
      <c r="K683" s="23">
        <v>3449711.74</v>
      </c>
      <c r="L683" s="23">
        <v>3439324.28</v>
      </c>
      <c r="M683" s="23">
        <f t="shared" si="189"/>
        <v>10387.460000000428</v>
      </c>
      <c r="N683" s="14">
        <f t="shared" si="190"/>
        <v>99.69888904398718</v>
      </c>
      <c r="O683" s="23">
        <f t="shared" si="196"/>
        <v>3439324.28</v>
      </c>
      <c r="P683" s="15">
        <f t="shared" si="197"/>
        <v>0</v>
      </c>
      <c r="Q683" s="24">
        <f t="shared" si="202"/>
        <v>0</v>
      </c>
      <c r="R683" s="24">
        <f t="shared" si="203"/>
        <v>3449711.74</v>
      </c>
      <c r="S683" s="24">
        <f t="shared" si="204"/>
        <v>3439324.28</v>
      </c>
      <c r="T683" s="24">
        <f t="shared" si="205"/>
        <v>-10387.460000000428</v>
      </c>
      <c r="U683" s="57">
        <f t="shared" si="206"/>
        <v>99.69888904398718</v>
      </c>
      <c r="V683" s="23">
        <f t="shared" si="207"/>
        <v>3439324.28</v>
      </c>
      <c r="W683" s="58">
        <f t="shared" si="208"/>
        <v>0</v>
      </c>
    </row>
    <row r="684" spans="1:23" s="20" customFormat="1" x14ac:dyDescent="0.2">
      <c r="A684" s="28" t="s">
        <v>263</v>
      </c>
      <c r="B684" s="65" t="s">
        <v>264</v>
      </c>
      <c r="C684" s="23">
        <v>0</v>
      </c>
      <c r="D684" s="23">
        <v>0</v>
      </c>
      <c r="E684" s="23">
        <v>0</v>
      </c>
      <c r="F684" s="23">
        <f t="shared" si="199"/>
        <v>0</v>
      </c>
      <c r="G684" s="14">
        <f t="shared" si="200"/>
        <v>0</v>
      </c>
      <c r="H684" s="23">
        <f t="shared" si="191"/>
        <v>0</v>
      </c>
      <c r="I684" s="15">
        <f t="shared" si="192"/>
        <v>0</v>
      </c>
      <c r="J684" s="23">
        <v>0</v>
      </c>
      <c r="K684" s="23">
        <v>3449711.74</v>
      </c>
      <c r="L684" s="23">
        <v>3439324.28</v>
      </c>
      <c r="M684" s="23">
        <f t="shared" si="189"/>
        <v>10387.460000000428</v>
      </c>
      <c r="N684" s="14">
        <f t="shared" si="190"/>
        <v>99.69888904398718</v>
      </c>
      <c r="O684" s="23">
        <f t="shared" si="196"/>
        <v>3439324.28</v>
      </c>
      <c r="P684" s="15">
        <f t="shared" si="197"/>
        <v>0</v>
      </c>
      <c r="Q684" s="24">
        <f t="shared" si="202"/>
        <v>0</v>
      </c>
      <c r="R684" s="24">
        <f t="shared" si="203"/>
        <v>3449711.74</v>
      </c>
      <c r="S684" s="24">
        <f t="shared" si="204"/>
        <v>3439324.28</v>
      </c>
      <c r="T684" s="24">
        <f t="shared" si="205"/>
        <v>-10387.460000000428</v>
      </c>
      <c r="U684" s="57">
        <f t="shared" si="206"/>
        <v>99.69888904398718</v>
      </c>
      <c r="V684" s="23">
        <f t="shared" si="207"/>
        <v>3439324.28</v>
      </c>
      <c r="W684" s="58">
        <f t="shared" si="208"/>
        <v>0</v>
      </c>
    </row>
    <row r="685" spans="1:23" s="20" customFormat="1" x14ac:dyDescent="0.2">
      <c r="A685" s="28" t="s">
        <v>188</v>
      </c>
      <c r="B685" s="65" t="s">
        <v>279</v>
      </c>
      <c r="C685" s="23">
        <v>0</v>
      </c>
      <c r="D685" s="23">
        <v>0</v>
      </c>
      <c r="E685" s="23">
        <v>0</v>
      </c>
      <c r="F685" s="23">
        <f t="shared" si="199"/>
        <v>0</v>
      </c>
      <c r="G685" s="14">
        <f t="shared" si="200"/>
        <v>0</v>
      </c>
      <c r="H685" s="23">
        <f t="shared" si="191"/>
        <v>0</v>
      </c>
      <c r="I685" s="15">
        <f t="shared" si="192"/>
        <v>0</v>
      </c>
      <c r="J685" s="23">
        <v>0</v>
      </c>
      <c r="K685" s="23">
        <v>353166.26</v>
      </c>
      <c r="L685" s="23">
        <v>352223.37</v>
      </c>
      <c r="M685" s="23">
        <f t="shared" ref="M685:M802" si="209">K685-L685</f>
        <v>942.89000000001397</v>
      </c>
      <c r="N685" s="14">
        <f t="shared" ref="N685:N802" si="210">IF(K685=0,0,L685/K685*100)</f>
        <v>99.733018097481903</v>
      </c>
      <c r="O685" s="23">
        <f t="shared" si="196"/>
        <v>352223.37</v>
      </c>
      <c r="P685" s="15">
        <f t="shared" si="197"/>
        <v>0</v>
      </c>
      <c r="Q685" s="24">
        <f t="shared" si="202"/>
        <v>0</v>
      </c>
      <c r="R685" s="24">
        <f t="shared" si="203"/>
        <v>353166.26</v>
      </c>
      <c r="S685" s="24">
        <f t="shared" si="204"/>
        <v>352223.37</v>
      </c>
      <c r="T685" s="24">
        <f t="shared" si="205"/>
        <v>-942.89000000001397</v>
      </c>
      <c r="U685" s="57">
        <f t="shared" si="206"/>
        <v>99.733018097481903</v>
      </c>
      <c r="V685" s="23">
        <f t="shared" si="207"/>
        <v>352223.37</v>
      </c>
      <c r="W685" s="58">
        <f t="shared" si="208"/>
        <v>0</v>
      </c>
    </row>
    <row r="686" spans="1:23" s="20" customFormat="1" ht="25.5" x14ac:dyDescent="0.2">
      <c r="A686" s="28" t="s">
        <v>280</v>
      </c>
      <c r="B686" s="65" t="s">
        <v>281</v>
      </c>
      <c r="C686" s="23">
        <v>0</v>
      </c>
      <c r="D686" s="23">
        <v>0</v>
      </c>
      <c r="E686" s="23">
        <v>0</v>
      </c>
      <c r="F686" s="23">
        <f t="shared" si="199"/>
        <v>0</v>
      </c>
      <c r="G686" s="14">
        <f t="shared" si="200"/>
        <v>0</v>
      </c>
      <c r="H686" s="23">
        <f t="shared" si="191"/>
        <v>0</v>
      </c>
      <c r="I686" s="15">
        <f t="shared" si="192"/>
        <v>0</v>
      </c>
      <c r="J686" s="23">
        <v>0</v>
      </c>
      <c r="K686" s="23">
        <v>353166.26</v>
      </c>
      <c r="L686" s="23">
        <v>352223.37</v>
      </c>
      <c r="M686" s="23">
        <f t="shared" si="209"/>
        <v>942.89000000001397</v>
      </c>
      <c r="N686" s="14">
        <f t="shared" si="210"/>
        <v>99.733018097481903</v>
      </c>
      <c r="O686" s="23">
        <f t="shared" si="196"/>
        <v>352223.37</v>
      </c>
      <c r="P686" s="15">
        <f t="shared" si="197"/>
        <v>0</v>
      </c>
      <c r="Q686" s="24">
        <f t="shared" si="202"/>
        <v>0</v>
      </c>
      <c r="R686" s="24">
        <f t="shared" si="203"/>
        <v>353166.26</v>
      </c>
      <c r="S686" s="24">
        <f t="shared" si="204"/>
        <v>352223.37</v>
      </c>
      <c r="T686" s="24">
        <f t="shared" si="205"/>
        <v>-942.89000000001397</v>
      </c>
      <c r="U686" s="57">
        <f t="shared" si="206"/>
        <v>99.733018097481903</v>
      </c>
      <c r="V686" s="23">
        <f t="shared" si="207"/>
        <v>352223.37</v>
      </c>
      <c r="W686" s="58">
        <f t="shared" si="208"/>
        <v>0</v>
      </c>
    </row>
    <row r="687" spans="1:23" s="20" customFormat="1" ht="38.25" x14ac:dyDescent="0.2">
      <c r="A687" s="34" t="s">
        <v>230</v>
      </c>
      <c r="B687" s="71" t="s">
        <v>231</v>
      </c>
      <c r="C687" s="35">
        <v>1430545.88</v>
      </c>
      <c r="D687" s="35">
        <v>467371</v>
      </c>
      <c r="E687" s="35">
        <v>443960.61</v>
      </c>
      <c r="F687" s="35">
        <f t="shared" si="199"/>
        <v>23410.390000000014</v>
      </c>
      <c r="G687" s="42">
        <f t="shared" si="200"/>
        <v>94.991047797146166</v>
      </c>
      <c r="H687" s="35">
        <f t="shared" si="191"/>
        <v>-986585.2699999999</v>
      </c>
      <c r="I687" s="15">
        <f t="shared" si="192"/>
        <v>-68.965650371171591</v>
      </c>
      <c r="J687" s="35">
        <v>2603375.98</v>
      </c>
      <c r="K687" s="35">
        <v>720280.46</v>
      </c>
      <c r="L687" s="35">
        <v>638916.69999999995</v>
      </c>
      <c r="M687" s="35">
        <f t="shared" si="209"/>
        <v>81363.760000000009</v>
      </c>
      <c r="N687" s="42">
        <f t="shared" si="210"/>
        <v>88.703877931104785</v>
      </c>
      <c r="O687" s="32">
        <f t="shared" si="196"/>
        <v>-1964459.28</v>
      </c>
      <c r="P687" s="18">
        <f t="shared" si="197"/>
        <v>-75.458147232348665</v>
      </c>
      <c r="Q687" s="24">
        <f t="shared" si="202"/>
        <v>4033921.86</v>
      </c>
      <c r="R687" s="24">
        <f t="shared" si="203"/>
        <v>1187651.46</v>
      </c>
      <c r="S687" s="24">
        <f t="shared" si="204"/>
        <v>1082877.31</v>
      </c>
      <c r="T687" s="24">
        <f t="shared" si="205"/>
        <v>-104774.14999999991</v>
      </c>
      <c r="U687" s="57">
        <f t="shared" si="206"/>
        <v>91.178038883562692</v>
      </c>
      <c r="V687" s="23">
        <f t="shared" si="207"/>
        <v>-2951044.55</v>
      </c>
      <c r="W687" s="58">
        <f t="shared" si="208"/>
        <v>-73.155719233490544</v>
      </c>
    </row>
    <row r="688" spans="1:23" s="20" customFormat="1" x14ac:dyDescent="0.2">
      <c r="A688" s="28" t="s">
        <v>109</v>
      </c>
      <c r="B688" s="65" t="s">
        <v>110</v>
      </c>
      <c r="C688" s="23">
        <v>1430545.88</v>
      </c>
      <c r="D688" s="23">
        <v>467371</v>
      </c>
      <c r="E688" s="23">
        <v>443960.61</v>
      </c>
      <c r="F688" s="23">
        <f t="shared" si="199"/>
        <v>23410.390000000014</v>
      </c>
      <c r="G688" s="14">
        <f t="shared" si="200"/>
        <v>94.991047797146166</v>
      </c>
      <c r="H688" s="23">
        <f t="shared" si="191"/>
        <v>-986585.2699999999</v>
      </c>
      <c r="I688" s="15">
        <f t="shared" si="192"/>
        <v>-68.965650371171591</v>
      </c>
      <c r="J688" s="23">
        <v>0</v>
      </c>
      <c r="K688" s="23">
        <v>5354.46</v>
      </c>
      <c r="L688" s="23">
        <v>5354.46</v>
      </c>
      <c r="M688" s="23">
        <f t="shared" si="209"/>
        <v>0</v>
      </c>
      <c r="N688" s="14">
        <f t="shared" si="210"/>
        <v>100</v>
      </c>
      <c r="O688" s="17">
        <f t="shared" si="196"/>
        <v>5354.46</v>
      </c>
      <c r="P688" s="18">
        <f t="shared" si="197"/>
        <v>0</v>
      </c>
      <c r="Q688" s="59">
        <f t="shared" si="202"/>
        <v>1430545.88</v>
      </c>
      <c r="R688" s="24">
        <f t="shared" si="203"/>
        <v>472725.46</v>
      </c>
      <c r="S688" s="24">
        <f t="shared" si="204"/>
        <v>449315.07</v>
      </c>
      <c r="T688" s="24">
        <f t="shared" si="205"/>
        <v>-23410.390000000014</v>
      </c>
      <c r="U688" s="57">
        <f t="shared" si="206"/>
        <v>95.047783125537606</v>
      </c>
      <c r="V688" s="23">
        <f t="shared" si="207"/>
        <v>-981230.80999999982</v>
      </c>
      <c r="W688" s="58">
        <f t="shared" si="208"/>
        <v>-68.591355490115419</v>
      </c>
    </row>
    <row r="689" spans="1:23" s="20" customFormat="1" x14ac:dyDescent="0.2">
      <c r="A689" s="28" t="s">
        <v>119</v>
      </c>
      <c r="B689" s="65" t="s">
        <v>120</v>
      </c>
      <c r="C689" s="23">
        <v>1430545.88</v>
      </c>
      <c r="D689" s="23">
        <v>467371</v>
      </c>
      <c r="E689" s="23">
        <v>443960.61</v>
      </c>
      <c r="F689" s="23">
        <f t="shared" si="199"/>
        <v>23410.390000000014</v>
      </c>
      <c r="G689" s="14">
        <f t="shared" si="200"/>
        <v>94.991047797146166</v>
      </c>
      <c r="H689" s="23">
        <f t="shared" si="191"/>
        <v>-986585.2699999999</v>
      </c>
      <c r="I689" s="15">
        <f t="shared" si="192"/>
        <v>-68.965650371171591</v>
      </c>
      <c r="J689" s="23">
        <v>0</v>
      </c>
      <c r="K689" s="23">
        <v>5354.46</v>
      </c>
      <c r="L689" s="23">
        <v>5354.46</v>
      </c>
      <c r="M689" s="23">
        <f t="shared" si="209"/>
        <v>0</v>
      </c>
      <c r="N689" s="14">
        <f t="shared" si="210"/>
        <v>100</v>
      </c>
      <c r="O689" s="17">
        <f t="shared" si="196"/>
        <v>5354.46</v>
      </c>
      <c r="P689" s="18">
        <f t="shared" si="197"/>
        <v>0</v>
      </c>
      <c r="Q689" s="59">
        <f t="shared" si="202"/>
        <v>1430545.88</v>
      </c>
      <c r="R689" s="24">
        <f t="shared" si="203"/>
        <v>472725.46</v>
      </c>
      <c r="S689" s="24">
        <f t="shared" si="204"/>
        <v>449315.07</v>
      </c>
      <c r="T689" s="24">
        <f t="shared" si="205"/>
        <v>-23410.390000000014</v>
      </c>
      <c r="U689" s="57">
        <f t="shared" si="206"/>
        <v>95.047783125537606</v>
      </c>
      <c r="V689" s="23">
        <f t="shared" si="207"/>
        <v>-981230.80999999982</v>
      </c>
      <c r="W689" s="58">
        <f t="shared" si="208"/>
        <v>-68.591355490115419</v>
      </c>
    </row>
    <row r="690" spans="1:23" s="20" customFormat="1" ht="25.5" x14ac:dyDescent="0.2">
      <c r="A690" s="28" t="s">
        <v>121</v>
      </c>
      <c r="B690" s="65" t="s">
        <v>122</v>
      </c>
      <c r="C690" s="23">
        <v>0</v>
      </c>
      <c r="D690" s="23">
        <v>14500</v>
      </c>
      <c r="E690" s="23">
        <v>4500</v>
      </c>
      <c r="F690" s="23">
        <f t="shared" si="199"/>
        <v>10000</v>
      </c>
      <c r="G690" s="14">
        <f t="shared" si="200"/>
        <v>31.03448275862069</v>
      </c>
      <c r="H690" s="23">
        <f t="shared" si="191"/>
        <v>4500</v>
      </c>
      <c r="I690" s="15">
        <f t="shared" si="192"/>
        <v>0</v>
      </c>
      <c r="J690" s="23">
        <v>0</v>
      </c>
      <c r="K690" s="23">
        <v>0</v>
      </c>
      <c r="L690" s="23">
        <v>0</v>
      </c>
      <c r="M690" s="23">
        <f t="shared" si="209"/>
        <v>0</v>
      </c>
      <c r="N690" s="14">
        <f t="shared" si="210"/>
        <v>0</v>
      </c>
      <c r="O690" s="17">
        <f t="shared" ref="O690:O807" si="211">L690-J690</f>
        <v>0</v>
      </c>
      <c r="P690" s="18">
        <f t="shared" ref="P690:P807" si="212">IF(J690=0,0,L690/J690*100-100)</f>
        <v>0</v>
      </c>
      <c r="Q690" s="59">
        <f t="shared" si="202"/>
        <v>0</v>
      </c>
      <c r="R690" s="24">
        <f t="shared" si="203"/>
        <v>14500</v>
      </c>
      <c r="S690" s="24">
        <f t="shared" si="204"/>
        <v>4500</v>
      </c>
      <c r="T690" s="24">
        <f t="shared" si="205"/>
        <v>-10000</v>
      </c>
      <c r="U690" s="57">
        <f t="shared" si="206"/>
        <v>31.03448275862069</v>
      </c>
      <c r="V690" s="23">
        <f t="shared" si="207"/>
        <v>4500</v>
      </c>
      <c r="W690" s="58">
        <f t="shared" si="208"/>
        <v>0</v>
      </c>
    </row>
    <row r="691" spans="1:23" s="20" customFormat="1" x14ac:dyDescent="0.2">
      <c r="A691" s="28" t="s">
        <v>123</v>
      </c>
      <c r="B691" s="65" t="s">
        <v>124</v>
      </c>
      <c r="C691" s="23">
        <v>1430545.88</v>
      </c>
      <c r="D691" s="23">
        <v>452871</v>
      </c>
      <c r="E691" s="23">
        <v>439460.61</v>
      </c>
      <c r="F691" s="23">
        <f t="shared" si="199"/>
        <v>13410.390000000014</v>
      </c>
      <c r="G691" s="14">
        <f t="shared" si="200"/>
        <v>97.038805752631546</v>
      </c>
      <c r="H691" s="23">
        <f t="shared" si="191"/>
        <v>-991085.2699999999</v>
      </c>
      <c r="I691" s="15">
        <f t="shared" si="192"/>
        <v>-69.280215605528156</v>
      </c>
      <c r="J691" s="23">
        <v>0</v>
      </c>
      <c r="K691" s="23">
        <v>5354.46</v>
      </c>
      <c r="L691" s="23">
        <v>5354.46</v>
      </c>
      <c r="M691" s="23">
        <f t="shared" si="209"/>
        <v>0</v>
      </c>
      <c r="N691" s="14">
        <f t="shared" si="210"/>
        <v>100</v>
      </c>
      <c r="O691" s="17">
        <f t="shared" si="211"/>
        <v>5354.46</v>
      </c>
      <c r="P691" s="18">
        <f t="shared" si="212"/>
        <v>0</v>
      </c>
      <c r="Q691" s="59">
        <f t="shared" si="202"/>
        <v>1430545.88</v>
      </c>
      <c r="R691" s="24">
        <f t="shared" si="203"/>
        <v>458225.46</v>
      </c>
      <c r="S691" s="24">
        <f t="shared" si="204"/>
        <v>444815.07</v>
      </c>
      <c r="T691" s="24">
        <f t="shared" si="205"/>
        <v>-13410.390000000014</v>
      </c>
      <c r="U691" s="57">
        <f t="shared" si="206"/>
        <v>97.073407924561849</v>
      </c>
      <c r="V691" s="23">
        <f t="shared" si="207"/>
        <v>-985730.80999999982</v>
      </c>
      <c r="W691" s="58">
        <f t="shared" si="208"/>
        <v>-68.905920724471969</v>
      </c>
    </row>
    <row r="692" spans="1:23" s="20" customFormat="1" x14ac:dyDescent="0.2">
      <c r="A692" s="28" t="s">
        <v>186</v>
      </c>
      <c r="B692" s="65" t="s">
        <v>256</v>
      </c>
      <c r="C692" s="23">
        <v>0</v>
      </c>
      <c r="D692" s="23">
        <v>0</v>
      </c>
      <c r="E692" s="23">
        <v>0</v>
      </c>
      <c r="F692" s="23">
        <f t="shared" si="199"/>
        <v>0</v>
      </c>
      <c r="G692" s="14">
        <f t="shared" si="200"/>
        <v>0</v>
      </c>
      <c r="H692" s="23">
        <f t="shared" si="191"/>
        <v>0</v>
      </c>
      <c r="I692" s="15">
        <f t="shared" si="192"/>
        <v>0</v>
      </c>
      <c r="J692" s="23">
        <v>2603375.98</v>
      </c>
      <c r="K692" s="23">
        <v>714926</v>
      </c>
      <c r="L692" s="23">
        <v>633562.24</v>
      </c>
      <c r="M692" s="23">
        <f t="shared" si="209"/>
        <v>81363.760000000009</v>
      </c>
      <c r="N692" s="14">
        <f t="shared" si="210"/>
        <v>88.619275281637542</v>
      </c>
      <c r="O692" s="17">
        <f t="shared" si="211"/>
        <v>-1969813.74</v>
      </c>
      <c r="P692" s="18">
        <f t="shared" si="212"/>
        <v>-75.663820943757798</v>
      </c>
      <c r="Q692" s="24">
        <f t="shared" si="202"/>
        <v>2603375.98</v>
      </c>
      <c r="R692" s="24">
        <f t="shared" si="203"/>
        <v>714926</v>
      </c>
      <c r="S692" s="24">
        <f t="shared" si="204"/>
        <v>633562.24</v>
      </c>
      <c r="T692" s="24">
        <f t="shared" si="205"/>
        <v>-81363.760000000009</v>
      </c>
      <c r="U692" s="57">
        <f t="shared" si="206"/>
        <v>88.619275281637542</v>
      </c>
      <c r="V692" s="23">
        <f t="shared" si="207"/>
        <v>-1969813.74</v>
      </c>
      <c r="W692" s="58">
        <f t="shared" si="208"/>
        <v>-75.663820943757798</v>
      </c>
    </row>
    <row r="693" spans="1:23" s="20" customFormat="1" x14ac:dyDescent="0.2">
      <c r="A693" s="28" t="s">
        <v>257</v>
      </c>
      <c r="B693" s="65" t="s">
        <v>258</v>
      </c>
      <c r="C693" s="23">
        <v>0</v>
      </c>
      <c r="D693" s="23">
        <v>0</v>
      </c>
      <c r="E693" s="23">
        <v>0</v>
      </c>
      <c r="F693" s="23">
        <f t="shared" si="199"/>
        <v>0</v>
      </c>
      <c r="G693" s="14">
        <f t="shared" si="200"/>
        <v>0</v>
      </c>
      <c r="H693" s="23">
        <f t="shared" si="191"/>
        <v>0</v>
      </c>
      <c r="I693" s="15">
        <f t="shared" si="192"/>
        <v>0</v>
      </c>
      <c r="J693" s="23">
        <v>2603375.98</v>
      </c>
      <c r="K693" s="23">
        <v>714926</v>
      </c>
      <c r="L693" s="23">
        <v>633562.24</v>
      </c>
      <c r="M693" s="23">
        <f t="shared" si="209"/>
        <v>81363.760000000009</v>
      </c>
      <c r="N693" s="14">
        <f t="shared" si="210"/>
        <v>88.619275281637542</v>
      </c>
      <c r="O693" s="17">
        <f t="shared" si="211"/>
        <v>-1969813.74</v>
      </c>
      <c r="P693" s="18">
        <f t="shared" si="212"/>
        <v>-75.663820943757798</v>
      </c>
      <c r="Q693" s="24">
        <f t="shared" si="202"/>
        <v>2603375.98</v>
      </c>
      <c r="R693" s="24">
        <f t="shared" si="203"/>
        <v>714926</v>
      </c>
      <c r="S693" s="24">
        <f t="shared" si="204"/>
        <v>633562.24</v>
      </c>
      <c r="T693" s="24">
        <f t="shared" si="205"/>
        <v>-81363.760000000009</v>
      </c>
      <c r="U693" s="57">
        <f t="shared" si="206"/>
        <v>88.619275281637542</v>
      </c>
      <c r="V693" s="23">
        <f t="shared" si="207"/>
        <v>-1969813.74</v>
      </c>
      <c r="W693" s="58">
        <f t="shared" si="208"/>
        <v>-75.663820943757798</v>
      </c>
    </row>
    <row r="694" spans="1:23" s="20" customFormat="1" ht="25.5" x14ac:dyDescent="0.2">
      <c r="A694" s="28" t="s">
        <v>259</v>
      </c>
      <c r="B694" s="65" t="s">
        <v>260</v>
      </c>
      <c r="C694" s="23">
        <v>0</v>
      </c>
      <c r="D694" s="23">
        <v>0</v>
      </c>
      <c r="E694" s="23">
        <v>0</v>
      </c>
      <c r="F694" s="23">
        <f t="shared" si="199"/>
        <v>0</v>
      </c>
      <c r="G694" s="14">
        <f t="shared" si="200"/>
        <v>0</v>
      </c>
      <c r="H694" s="23">
        <f t="shared" si="191"/>
        <v>0</v>
      </c>
      <c r="I694" s="15">
        <f t="shared" si="192"/>
        <v>0</v>
      </c>
      <c r="J694" s="23">
        <v>0</v>
      </c>
      <c r="K694" s="23">
        <v>0</v>
      </c>
      <c r="L694" s="23">
        <v>0</v>
      </c>
      <c r="M694" s="23">
        <f t="shared" si="209"/>
        <v>0</v>
      </c>
      <c r="N694" s="14">
        <f t="shared" si="210"/>
        <v>0</v>
      </c>
      <c r="O694" s="17">
        <f t="shared" si="211"/>
        <v>0</v>
      </c>
      <c r="P694" s="18">
        <f t="shared" si="212"/>
        <v>0</v>
      </c>
      <c r="Q694" s="24">
        <f t="shared" si="202"/>
        <v>0</v>
      </c>
      <c r="R694" s="24">
        <f t="shared" si="203"/>
        <v>0</v>
      </c>
      <c r="S694" s="24">
        <f t="shared" si="204"/>
        <v>0</v>
      </c>
      <c r="T694" s="24">
        <f t="shared" si="205"/>
        <v>0</v>
      </c>
      <c r="U694" s="57">
        <f t="shared" si="206"/>
        <v>0</v>
      </c>
      <c r="V694" s="23">
        <f t="shared" si="207"/>
        <v>0</v>
      </c>
      <c r="W694" s="58">
        <f t="shared" si="208"/>
        <v>0</v>
      </c>
    </row>
    <row r="695" spans="1:23" s="20" customFormat="1" x14ac:dyDescent="0.2">
      <c r="A695" s="28" t="s">
        <v>261</v>
      </c>
      <c r="B695" s="65" t="s">
        <v>262</v>
      </c>
      <c r="C695" s="23">
        <v>0</v>
      </c>
      <c r="D695" s="23">
        <v>0</v>
      </c>
      <c r="E695" s="23">
        <v>0</v>
      </c>
      <c r="F695" s="23">
        <f t="shared" si="199"/>
        <v>0</v>
      </c>
      <c r="G695" s="14">
        <f t="shared" si="200"/>
        <v>0</v>
      </c>
      <c r="H695" s="23">
        <f t="shared" si="191"/>
        <v>0</v>
      </c>
      <c r="I695" s="15">
        <f t="shared" si="192"/>
        <v>0</v>
      </c>
      <c r="J695" s="23">
        <v>2603375.98</v>
      </c>
      <c r="K695" s="23">
        <v>714926</v>
      </c>
      <c r="L695" s="23">
        <v>633562.24</v>
      </c>
      <c r="M695" s="23">
        <f t="shared" si="209"/>
        <v>81363.760000000009</v>
      </c>
      <c r="N695" s="14">
        <f t="shared" si="210"/>
        <v>88.619275281637542</v>
      </c>
      <c r="O695" s="17">
        <f t="shared" si="211"/>
        <v>-1969813.74</v>
      </c>
      <c r="P695" s="18">
        <f t="shared" si="212"/>
        <v>-75.663820943757798</v>
      </c>
      <c r="Q695" s="24">
        <f t="shared" si="202"/>
        <v>2603375.98</v>
      </c>
      <c r="R695" s="24">
        <f t="shared" si="203"/>
        <v>714926</v>
      </c>
      <c r="S695" s="24">
        <f t="shared" si="204"/>
        <v>633562.24</v>
      </c>
      <c r="T695" s="24">
        <f t="shared" si="205"/>
        <v>-81363.760000000009</v>
      </c>
      <c r="U695" s="57">
        <f t="shared" si="206"/>
        <v>88.619275281637542</v>
      </c>
      <c r="V695" s="23">
        <f t="shared" si="207"/>
        <v>-1969813.74</v>
      </c>
      <c r="W695" s="58">
        <f t="shared" si="208"/>
        <v>-75.663820943757798</v>
      </c>
    </row>
    <row r="696" spans="1:23" s="20" customFormat="1" x14ac:dyDescent="0.2">
      <c r="A696" s="28" t="s">
        <v>263</v>
      </c>
      <c r="B696" s="65" t="s">
        <v>264</v>
      </c>
      <c r="C696" s="23">
        <v>0</v>
      </c>
      <c r="D696" s="23">
        <v>0</v>
      </c>
      <c r="E696" s="23">
        <v>0</v>
      </c>
      <c r="F696" s="23">
        <f t="shared" si="199"/>
        <v>0</v>
      </c>
      <c r="G696" s="14">
        <f t="shared" si="200"/>
        <v>0</v>
      </c>
      <c r="H696" s="23">
        <f t="shared" si="191"/>
        <v>0</v>
      </c>
      <c r="I696" s="15">
        <f t="shared" si="192"/>
        <v>0</v>
      </c>
      <c r="J696" s="23">
        <v>2603375.98</v>
      </c>
      <c r="K696" s="23">
        <v>714926</v>
      </c>
      <c r="L696" s="23">
        <v>633562.24</v>
      </c>
      <c r="M696" s="23">
        <f t="shared" si="209"/>
        <v>81363.760000000009</v>
      </c>
      <c r="N696" s="14">
        <f t="shared" si="210"/>
        <v>88.619275281637542</v>
      </c>
      <c r="O696" s="17">
        <f t="shared" si="211"/>
        <v>-1969813.74</v>
      </c>
      <c r="P696" s="18">
        <f t="shared" si="212"/>
        <v>-75.663820943757798</v>
      </c>
      <c r="Q696" s="24">
        <f t="shared" si="202"/>
        <v>2603375.98</v>
      </c>
      <c r="R696" s="24">
        <f t="shared" si="203"/>
        <v>714926</v>
      </c>
      <c r="S696" s="24">
        <f t="shared" si="204"/>
        <v>633562.24</v>
      </c>
      <c r="T696" s="24">
        <f t="shared" si="205"/>
        <v>-81363.760000000009</v>
      </c>
      <c r="U696" s="57">
        <f t="shared" si="206"/>
        <v>88.619275281637542</v>
      </c>
      <c r="V696" s="23">
        <f t="shared" si="207"/>
        <v>-1969813.74</v>
      </c>
      <c r="W696" s="58">
        <f t="shared" si="208"/>
        <v>-75.663820943757798</v>
      </c>
    </row>
    <row r="697" spans="1:23" s="20" customFormat="1" ht="25.5" x14ac:dyDescent="0.2">
      <c r="A697" s="34" t="s">
        <v>307</v>
      </c>
      <c r="B697" s="71" t="s">
        <v>306</v>
      </c>
      <c r="C697" s="35">
        <v>0</v>
      </c>
      <c r="D697" s="35">
        <v>0</v>
      </c>
      <c r="E697" s="35">
        <v>0</v>
      </c>
      <c r="F697" s="35">
        <f t="shared" si="199"/>
        <v>0</v>
      </c>
      <c r="G697" s="42">
        <f t="shared" si="200"/>
        <v>0</v>
      </c>
      <c r="H697" s="32">
        <f t="shared" si="191"/>
        <v>0</v>
      </c>
      <c r="I697" s="18">
        <f t="shared" si="192"/>
        <v>0</v>
      </c>
      <c r="J697" s="35">
        <v>1615913</v>
      </c>
      <c r="K697" s="35">
        <v>0</v>
      </c>
      <c r="L697" s="35">
        <v>0</v>
      </c>
      <c r="M697" s="35">
        <f t="shared" si="209"/>
        <v>0</v>
      </c>
      <c r="N697" s="42">
        <f t="shared" si="210"/>
        <v>0</v>
      </c>
      <c r="O697" s="32">
        <f t="shared" si="211"/>
        <v>-1615913</v>
      </c>
      <c r="P697" s="18">
        <f t="shared" si="212"/>
        <v>-100</v>
      </c>
      <c r="Q697" s="24">
        <f t="shared" si="202"/>
        <v>1615913</v>
      </c>
      <c r="R697" s="24">
        <f t="shared" si="203"/>
        <v>0</v>
      </c>
      <c r="S697" s="24">
        <f t="shared" si="204"/>
        <v>0</v>
      </c>
      <c r="T697" s="24">
        <f t="shared" si="205"/>
        <v>0</v>
      </c>
      <c r="U697" s="57">
        <f t="shared" si="206"/>
        <v>0</v>
      </c>
      <c r="V697" s="23">
        <f t="shared" si="207"/>
        <v>-1615913</v>
      </c>
      <c r="W697" s="58">
        <f t="shared" si="208"/>
        <v>-100</v>
      </c>
    </row>
    <row r="698" spans="1:23" s="20" customFormat="1" x14ac:dyDescent="0.2">
      <c r="A698" s="28" t="s">
        <v>186</v>
      </c>
      <c r="B698" s="65" t="s">
        <v>256</v>
      </c>
      <c r="C698" s="23">
        <v>0</v>
      </c>
      <c r="D698" s="23">
        <v>0</v>
      </c>
      <c r="E698" s="23">
        <v>0</v>
      </c>
      <c r="F698" s="23">
        <f t="shared" si="199"/>
        <v>0</v>
      </c>
      <c r="G698" s="14">
        <f t="shared" si="200"/>
        <v>0</v>
      </c>
      <c r="H698" s="17">
        <f t="shared" si="191"/>
        <v>0</v>
      </c>
      <c r="I698" s="18">
        <f t="shared" si="192"/>
        <v>0</v>
      </c>
      <c r="J698" s="23">
        <v>1615913</v>
      </c>
      <c r="K698" s="23">
        <v>0</v>
      </c>
      <c r="L698" s="23">
        <v>0</v>
      </c>
      <c r="M698" s="23">
        <f t="shared" si="209"/>
        <v>0</v>
      </c>
      <c r="N698" s="14">
        <f t="shared" si="210"/>
        <v>0</v>
      </c>
      <c r="O698" s="17">
        <f t="shared" si="211"/>
        <v>-1615913</v>
      </c>
      <c r="P698" s="18">
        <f t="shared" si="212"/>
        <v>-100</v>
      </c>
      <c r="Q698" s="24">
        <f t="shared" si="202"/>
        <v>1615913</v>
      </c>
      <c r="R698" s="24">
        <f t="shared" si="203"/>
        <v>0</v>
      </c>
      <c r="S698" s="24">
        <f t="shared" si="204"/>
        <v>0</v>
      </c>
      <c r="T698" s="24">
        <f t="shared" si="205"/>
        <v>0</v>
      </c>
      <c r="U698" s="57">
        <f t="shared" si="206"/>
        <v>0</v>
      </c>
      <c r="V698" s="23">
        <f t="shared" si="207"/>
        <v>-1615913</v>
      </c>
      <c r="W698" s="58">
        <f t="shared" si="208"/>
        <v>-100</v>
      </c>
    </row>
    <row r="699" spans="1:23" s="20" customFormat="1" x14ac:dyDescent="0.2">
      <c r="A699" s="28" t="s">
        <v>265</v>
      </c>
      <c r="B699" s="65" t="s">
        <v>266</v>
      </c>
      <c r="C699" s="23">
        <v>0</v>
      </c>
      <c r="D699" s="23">
        <v>0</v>
      </c>
      <c r="E699" s="23">
        <v>0</v>
      </c>
      <c r="F699" s="23">
        <f t="shared" si="199"/>
        <v>0</v>
      </c>
      <c r="G699" s="14">
        <f t="shared" si="200"/>
        <v>0</v>
      </c>
      <c r="H699" s="17">
        <f t="shared" si="191"/>
        <v>0</v>
      </c>
      <c r="I699" s="18">
        <f t="shared" si="192"/>
        <v>0</v>
      </c>
      <c r="J699" s="23">
        <v>1615913</v>
      </c>
      <c r="K699" s="23">
        <v>0</v>
      </c>
      <c r="L699" s="23">
        <v>0</v>
      </c>
      <c r="M699" s="23">
        <f t="shared" si="209"/>
        <v>0</v>
      </c>
      <c r="N699" s="14">
        <f t="shared" si="210"/>
        <v>0</v>
      </c>
      <c r="O699" s="17">
        <f t="shared" si="211"/>
        <v>-1615913</v>
      </c>
      <c r="P699" s="18">
        <f t="shared" si="212"/>
        <v>-100</v>
      </c>
      <c r="Q699" s="24">
        <f t="shared" si="202"/>
        <v>1615913</v>
      </c>
      <c r="R699" s="24">
        <f t="shared" si="203"/>
        <v>0</v>
      </c>
      <c r="S699" s="24">
        <f t="shared" si="204"/>
        <v>0</v>
      </c>
      <c r="T699" s="24">
        <f t="shared" si="205"/>
        <v>0</v>
      </c>
      <c r="U699" s="57">
        <f t="shared" si="206"/>
        <v>0</v>
      </c>
      <c r="V699" s="23">
        <f t="shared" si="207"/>
        <v>-1615913</v>
      </c>
      <c r="W699" s="58">
        <f t="shared" si="208"/>
        <v>-100</v>
      </c>
    </row>
    <row r="700" spans="1:23" s="20" customFormat="1" ht="25.5" x14ac:dyDescent="0.2">
      <c r="A700" s="28" t="s">
        <v>267</v>
      </c>
      <c r="B700" s="65" t="s">
        <v>268</v>
      </c>
      <c r="C700" s="23">
        <v>0</v>
      </c>
      <c r="D700" s="23">
        <v>0</v>
      </c>
      <c r="E700" s="23">
        <v>0</v>
      </c>
      <c r="F700" s="23">
        <f t="shared" si="199"/>
        <v>0</v>
      </c>
      <c r="G700" s="14">
        <f t="shared" si="200"/>
        <v>0</v>
      </c>
      <c r="H700" s="17">
        <f t="shared" si="191"/>
        <v>0</v>
      </c>
      <c r="I700" s="18">
        <f t="shared" si="192"/>
        <v>0</v>
      </c>
      <c r="J700" s="23">
        <v>1615913</v>
      </c>
      <c r="K700" s="23">
        <v>0</v>
      </c>
      <c r="L700" s="23">
        <v>0</v>
      </c>
      <c r="M700" s="23">
        <f t="shared" si="209"/>
        <v>0</v>
      </c>
      <c r="N700" s="14">
        <f t="shared" si="210"/>
        <v>0</v>
      </c>
      <c r="O700" s="17">
        <f t="shared" si="211"/>
        <v>-1615913</v>
      </c>
      <c r="P700" s="18">
        <f t="shared" si="212"/>
        <v>-100</v>
      </c>
      <c r="Q700" s="24">
        <f t="shared" si="202"/>
        <v>1615913</v>
      </c>
      <c r="R700" s="24">
        <f t="shared" si="203"/>
        <v>0</v>
      </c>
      <c r="S700" s="24">
        <f t="shared" si="204"/>
        <v>0</v>
      </c>
      <c r="T700" s="24">
        <f t="shared" si="205"/>
        <v>0</v>
      </c>
      <c r="U700" s="57">
        <f t="shared" si="206"/>
        <v>0</v>
      </c>
      <c r="V700" s="23">
        <f t="shared" si="207"/>
        <v>-1615913</v>
      </c>
      <c r="W700" s="58">
        <f t="shared" si="208"/>
        <v>-100</v>
      </c>
    </row>
    <row r="701" spans="1:23" s="20" customFormat="1" ht="25.5" x14ac:dyDescent="0.2">
      <c r="A701" s="34" t="s">
        <v>232</v>
      </c>
      <c r="B701" s="71" t="s">
        <v>233</v>
      </c>
      <c r="C701" s="35">
        <v>21195.29</v>
      </c>
      <c r="D701" s="35">
        <v>13500</v>
      </c>
      <c r="E701" s="35">
        <v>13463</v>
      </c>
      <c r="F701" s="35">
        <f t="shared" si="199"/>
        <v>37</v>
      </c>
      <c r="G701" s="42">
        <f t="shared" si="200"/>
        <v>99.725925925925935</v>
      </c>
      <c r="H701" s="35">
        <f t="shared" si="191"/>
        <v>-7732.2900000000009</v>
      </c>
      <c r="I701" s="15">
        <f t="shared" si="192"/>
        <v>-36.481171052625371</v>
      </c>
      <c r="J701" s="35">
        <v>0</v>
      </c>
      <c r="K701" s="35">
        <v>0</v>
      </c>
      <c r="L701" s="35">
        <v>0</v>
      </c>
      <c r="M701" s="35">
        <f t="shared" si="209"/>
        <v>0</v>
      </c>
      <c r="N701" s="42">
        <f t="shared" si="210"/>
        <v>0</v>
      </c>
      <c r="O701" s="35">
        <f t="shared" si="211"/>
        <v>0</v>
      </c>
      <c r="P701" s="15">
        <f t="shared" si="212"/>
        <v>0</v>
      </c>
      <c r="Q701" s="24">
        <f t="shared" si="202"/>
        <v>21195.29</v>
      </c>
      <c r="R701" s="24">
        <f t="shared" si="203"/>
        <v>13500</v>
      </c>
      <c r="S701" s="24">
        <f t="shared" si="204"/>
        <v>13463</v>
      </c>
      <c r="T701" s="24">
        <f t="shared" si="205"/>
        <v>-37</v>
      </c>
      <c r="U701" s="57">
        <f t="shared" si="206"/>
        <v>99.725925925925935</v>
      </c>
      <c r="V701" s="23">
        <f t="shared" si="207"/>
        <v>-7732.2900000000009</v>
      </c>
      <c r="W701" s="58">
        <f t="shared" si="208"/>
        <v>-36.481171052625371</v>
      </c>
    </row>
    <row r="702" spans="1:23" s="20" customFormat="1" x14ac:dyDescent="0.2">
      <c r="A702" s="28" t="s">
        <v>109</v>
      </c>
      <c r="B702" s="65" t="s">
        <v>110</v>
      </c>
      <c r="C702" s="23">
        <v>21195.29</v>
      </c>
      <c r="D702" s="23">
        <v>13500</v>
      </c>
      <c r="E702" s="23">
        <v>13463</v>
      </c>
      <c r="F702" s="23">
        <f t="shared" si="199"/>
        <v>37</v>
      </c>
      <c r="G702" s="14">
        <f t="shared" si="200"/>
        <v>99.725925925925935</v>
      </c>
      <c r="H702" s="23">
        <f t="shared" si="191"/>
        <v>-7732.2900000000009</v>
      </c>
      <c r="I702" s="15">
        <f t="shared" si="192"/>
        <v>-36.481171052625371</v>
      </c>
      <c r="J702" s="23">
        <v>0</v>
      </c>
      <c r="K702" s="23">
        <v>0</v>
      </c>
      <c r="L702" s="23">
        <v>0</v>
      </c>
      <c r="M702" s="23">
        <f t="shared" si="209"/>
        <v>0</v>
      </c>
      <c r="N702" s="14">
        <f t="shared" si="210"/>
        <v>0</v>
      </c>
      <c r="O702" s="23">
        <f t="shared" si="211"/>
        <v>0</v>
      </c>
      <c r="P702" s="15">
        <f t="shared" si="212"/>
        <v>0</v>
      </c>
      <c r="Q702" s="24">
        <f t="shared" si="202"/>
        <v>21195.29</v>
      </c>
      <c r="R702" s="24">
        <f t="shared" si="203"/>
        <v>13500</v>
      </c>
      <c r="S702" s="24">
        <f t="shared" si="204"/>
        <v>13463</v>
      </c>
      <c r="T702" s="24">
        <f t="shared" si="205"/>
        <v>-37</v>
      </c>
      <c r="U702" s="57">
        <f t="shared" si="206"/>
        <v>99.725925925925935</v>
      </c>
      <c r="V702" s="23">
        <f t="shared" si="207"/>
        <v>-7732.2900000000009</v>
      </c>
      <c r="W702" s="58">
        <f t="shared" si="208"/>
        <v>-36.481171052625371</v>
      </c>
    </row>
    <row r="703" spans="1:23" s="20" customFormat="1" x14ac:dyDescent="0.2">
      <c r="A703" s="28" t="s">
        <v>141</v>
      </c>
      <c r="B703" s="65" t="s">
        <v>142</v>
      </c>
      <c r="C703" s="23">
        <v>21195.29</v>
      </c>
      <c r="D703" s="23">
        <v>13500</v>
      </c>
      <c r="E703" s="23">
        <v>13463</v>
      </c>
      <c r="F703" s="23">
        <f t="shared" si="199"/>
        <v>37</v>
      </c>
      <c r="G703" s="14">
        <f t="shared" si="200"/>
        <v>99.725925925925935</v>
      </c>
      <c r="H703" s="23">
        <f t="shared" si="191"/>
        <v>-7732.2900000000009</v>
      </c>
      <c r="I703" s="15">
        <f t="shared" si="192"/>
        <v>-36.481171052625371</v>
      </c>
      <c r="J703" s="23">
        <v>0</v>
      </c>
      <c r="K703" s="23">
        <v>0</v>
      </c>
      <c r="L703" s="23">
        <v>0</v>
      </c>
      <c r="M703" s="23">
        <f t="shared" si="209"/>
        <v>0</v>
      </c>
      <c r="N703" s="14">
        <f t="shared" si="210"/>
        <v>0</v>
      </c>
      <c r="O703" s="23">
        <f t="shared" si="211"/>
        <v>0</v>
      </c>
      <c r="P703" s="15">
        <f t="shared" si="212"/>
        <v>0</v>
      </c>
      <c r="Q703" s="24">
        <f t="shared" si="202"/>
        <v>21195.29</v>
      </c>
      <c r="R703" s="24">
        <f t="shared" si="203"/>
        <v>13500</v>
      </c>
      <c r="S703" s="24">
        <f t="shared" si="204"/>
        <v>13463</v>
      </c>
      <c r="T703" s="24">
        <f t="shared" si="205"/>
        <v>-37</v>
      </c>
      <c r="U703" s="57">
        <f t="shared" si="206"/>
        <v>99.725925925925935</v>
      </c>
      <c r="V703" s="23">
        <f t="shared" si="207"/>
        <v>-7732.2900000000009</v>
      </c>
      <c r="W703" s="58">
        <f t="shared" si="208"/>
        <v>-36.481171052625371</v>
      </c>
    </row>
    <row r="704" spans="1:23" s="20" customFormat="1" ht="25.5" x14ac:dyDescent="0.2">
      <c r="A704" s="34" t="s">
        <v>234</v>
      </c>
      <c r="B704" s="71" t="s">
        <v>235</v>
      </c>
      <c r="C704" s="35">
        <v>0</v>
      </c>
      <c r="D704" s="35">
        <v>700000</v>
      </c>
      <c r="E704" s="35">
        <v>700000</v>
      </c>
      <c r="F704" s="35">
        <f t="shared" si="199"/>
        <v>0</v>
      </c>
      <c r="G704" s="42">
        <f t="shared" si="200"/>
        <v>100</v>
      </c>
      <c r="H704" s="35">
        <f t="shared" si="191"/>
        <v>700000</v>
      </c>
      <c r="I704" s="15">
        <f t="shared" si="192"/>
        <v>0</v>
      </c>
      <c r="J704" s="35">
        <v>0</v>
      </c>
      <c r="K704" s="35">
        <v>0</v>
      </c>
      <c r="L704" s="35">
        <v>0</v>
      </c>
      <c r="M704" s="35">
        <f t="shared" si="209"/>
        <v>0</v>
      </c>
      <c r="N704" s="42">
        <f t="shared" si="210"/>
        <v>0</v>
      </c>
      <c r="O704" s="35">
        <f t="shared" si="211"/>
        <v>0</v>
      </c>
      <c r="P704" s="15">
        <f t="shared" si="212"/>
        <v>0</v>
      </c>
      <c r="Q704" s="24">
        <f t="shared" si="202"/>
        <v>0</v>
      </c>
      <c r="R704" s="24">
        <f t="shared" si="203"/>
        <v>700000</v>
      </c>
      <c r="S704" s="24">
        <f t="shared" si="204"/>
        <v>700000</v>
      </c>
      <c r="T704" s="24">
        <f t="shared" si="205"/>
        <v>0</v>
      </c>
      <c r="U704" s="57">
        <f t="shared" si="206"/>
        <v>100</v>
      </c>
      <c r="V704" s="23">
        <f t="shared" si="207"/>
        <v>700000</v>
      </c>
      <c r="W704" s="58">
        <f t="shared" si="208"/>
        <v>0</v>
      </c>
    </row>
    <row r="705" spans="1:23" s="20" customFormat="1" x14ac:dyDescent="0.2">
      <c r="A705" s="28" t="s">
        <v>109</v>
      </c>
      <c r="B705" s="65" t="s">
        <v>110</v>
      </c>
      <c r="C705" s="23">
        <v>0</v>
      </c>
      <c r="D705" s="23">
        <v>700000</v>
      </c>
      <c r="E705" s="23">
        <v>700000</v>
      </c>
      <c r="F705" s="23">
        <f t="shared" si="199"/>
        <v>0</v>
      </c>
      <c r="G705" s="14">
        <f t="shared" si="200"/>
        <v>100</v>
      </c>
      <c r="H705" s="23">
        <f t="shared" si="191"/>
        <v>700000</v>
      </c>
      <c r="I705" s="15">
        <f t="shared" si="192"/>
        <v>0</v>
      </c>
      <c r="J705" s="23">
        <v>0</v>
      </c>
      <c r="K705" s="23">
        <v>0</v>
      </c>
      <c r="L705" s="23">
        <v>0</v>
      </c>
      <c r="M705" s="23">
        <f t="shared" si="209"/>
        <v>0</v>
      </c>
      <c r="N705" s="14">
        <f t="shared" si="210"/>
        <v>0</v>
      </c>
      <c r="O705" s="23">
        <f t="shared" si="211"/>
        <v>0</v>
      </c>
      <c r="P705" s="15">
        <f t="shared" si="212"/>
        <v>0</v>
      </c>
      <c r="Q705" s="24">
        <f t="shared" si="202"/>
        <v>0</v>
      </c>
      <c r="R705" s="24">
        <f t="shared" si="203"/>
        <v>700000</v>
      </c>
      <c r="S705" s="24">
        <f t="shared" si="204"/>
        <v>700000</v>
      </c>
      <c r="T705" s="24">
        <f t="shared" si="205"/>
        <v>0</v>
      </c>
      <c r="U705" s="57">
        <f t="shared" si="206"/>
        <v>100</v>
      </c>
      <c r="V705" s="23">
        <f t="shared" si="207"/>
        <v>700000</v>
      </c>
      <c r="W705" s="58">
        <f t="shared" si="208"/>
        <v>0</v>
      </c>
    </row>
    <row r="706" spans="1:23" s="20" customFormat="1" x14ac:dyDescent="0.2">
      <c r="A706" s="28" t="s">
        <v>177</v>
      </c>
      <c r="B706" s="65" t="s">
        <v>178</v>
      </c>
      <c r="C706" s="23">
        <v>0</v>
      </c>
      <c r="D706" s="23">
        <v>700000</v>
      </c>
      <c r="E706" s="23">
        <v>700000</v>
      </c>
      <c r="F706" s="23">
        <f t="shared" si="199"/>
        <v>0</v>
      </c>
      <c r="G706" s="14">
        <f t="shared" si="200"/>
        <v>100</v>
      </c>
      <c r="H706" s="23">
        <f t="shared" si="191"/>
        <v>700000</v>
      </c>
      <c r="I706" s="15">
        <f t="shared" si="192"/>
        <v>0</v>
      </c>
      <c r="J706" s="23">
        <v>0</v>
      </c>
      <c r="K706" s="23">
        <v>0</v>
      </c>
      <c r="L706" s="23">
        <v>0</v>
      </c>
      <c r="M706" s="23">
        <f t="shared" si="209"/>
        <v>0</v>
      </c>
      <c r="N706" s="14">
        <f t="shared" si="210"/>
        <v>0</v>
      </c>
      <c r="O706" s="23">
        <f t="shared" si="211"/>
        <v>0</v>
      </c>
      <c r="P706" s="15">
        <f t="shared" si="212"/>
        <v>0</v>
      </c>
      <c r="Q706" s="24">
        <f t="shared" si="202"/>
        <v>0</v>
      </c>
      <c r="R706" s="24">
        <f t="shared" si="203"/>
        <v>700000</v>
      </c>
      <c r="S706" s="24">
        <f t="shared" si="204"/>
        <v>700000</v>
      </c>
      <c r="T706" s="24">
        <f t="shared" si="205"/>
        <v>0</v>
      </c>
      <c r="U706" s="57">
        <f t="shared" si="206"/>
        <v>100</v>
      </c>
      <c r="V706" s="23">
        <f t="shared" si="207"/>
        <v>700000</v>
      </c>
      <c r="W706" s="58">
        <f t="shared" si="208"/>
        <v>0</v>
      </c>
    </row>
    <row r="707" spans="1:23" s="20" customFormat="1" ht="38.25" x14ac:dyDescent="0.2">
      <c r="A707" s="28" t="s">
        <v>179</v>
      </c>
      <c r="B707" s="65" t="s">
        <v>180</v>
      </c>
      <c r="C707" s="23">
        <v>0</v>
      </c>
      <c r="D707" s="23">
        <v>700000</v>
      </c>
      <c r="E707" s="23">
        <v>700000</v>
      </c>
      <c r="F707" s="23">
        <f t="shared" si="199"/>
        <v>0</v>
      </c>
      <c r="G707" s="14">
        <f t="shared" si="200"/>
        <v>100</v>
      </c>
      <c r="H707" s="23">
        <f t="shared" si="191"/>
        <v>700000</v>
      </c>
      <c r="I707" s="15">
        <f t="shared" si="192"/>
        <v>0</v>
      </c>
      <c r="J707" s="23">
        <v>0</v>
      </c>
      <c r="K707" s="23">
        <v>0</v>
      </c>
      <c r="L707" s="23">
        <v>0</v>
      </c>
      <c r="M707" s="23">
        <f t="shared" si="209"/>
        <v>0</v>
      </c>
      <c r="N707" s="14">
        <f t="shared" si="210"/>
        <v>0</v>
      </c>
      <c r="O707" s="23">
        <f t="shared" si="211"/>
        <v>0</v>
      </c>
      <c r="P707" s="15">
        <f t="shared" si="212"/>
        <v>0</v>
      </c>
      <c r="Q707" s="24">
        <f t="shared" si="202"/>
        <v>0</v>
      </c>
      <c r="R707" s="24">
        <f t="shared" si="203"/>
        <v>700000</v>
      </c>
      <c r="S707" s="24">
        <f t="shared" si="204"/>
        <v>700000</v>
      </c>
      <c r="T707" s="24">
        <f t="shared" si="205"/>
        <v>0</v>
      </c>
      <c r="U707" s="57">
        <f t="shared" si="206"/>
        <v>100</v>
      </c>
      <c r="V707" s="23">
        <f t="shared" si="207"/>
        <v>700000</v>
      </c>
      <c r="W707" s="58">
        <f t="shared" si="208"/>
        <v>0</v>
      </c>
    </row>
    <row r="708" spans="1:23" s="20" customFormat="1" x14ac:dyDescent="0.2">
      <c r="A708" s="34" t="s">
        <v>298</v>
      </c>
      <c r="B708" s="71" t="s">
        <v>299</v>
      </c>
      <c r="C708" s="35">
        <v>0</v>
      </c>
      <c r="D708" s="35">
        <v>0</v>
      </c>
      <c r="E708" s="35">
        <v>0</v>
      </c>
      <c r="F708" s="35">
        <f t="shared" si="199"/>
        <v>0</v>
      </c>
      <c r="G708" s="42">
        <f t="shared" si="200"/>
        <v>0</v>
      </c>
      <c r="H708" s="32">
        <f t="shared" si="191"/>
        <v>0</v>
      </c>
      <c r="I708" s="18">
        <f t="shared" si="192"/>
        <v>0</v>
      </c>
      <c r="J708" s="35">
        <v>0</v>
      </c>
      <c r="K708" s="35">
        <v>0</v>
      </c>
      <c r="L708" s="35">
        <v>0</v>
      </c>
      <c r="M708" s="35">
        <f t="shared" si="209"/>
        <v>0</v>
      </c>
      <c r="N708" s="42">
        <f t="shared" si="210"/>
        <v>0</v>
      </c>
      <c r="O708" s="32">
        <f t="shared" si="211"/>
        <v>0</v>
      </c>
      <c r="P708" s="18">
        <f t="shared" si="212"/>
        <v>0</v>
      </c>
      <c r="Q708" s="24">
        <f t="shared" si="202"/>
        <v>0</v>
      </c>
      <c r="R708" s="24">
        <f t="shared" si="203"/>
        <v>0</v>
      </c>
      <c r="S708" s="24">
        <f t="shared" si="204"/>
        <v>0</v>
      </c>
      <c r="T708" s="24">
        <f t="shared" si="205"/>
        <v>0</v>
      </c>
      <c r="U708" s="57">
        <f t="shared" si="206"/>
        <v>0</v>
      </c>
      <c r="V708" s="23">
        <f t="shared" si="207"/>
        <v>0</v>
      </c>
      <c r="W708" s="58">
        <f t="shared" si="208"/>
        <v>0</v>
      </c>
    </row>
    <row r="709" spans="1:23" s="20" customFormat="1" x14ac:dyDescent="0.2">
      <c r="A709" s="28" t="s">
        <v>186</v>
      </c>
      <c r="B709" s="65" t="s">
        <v>256</v>
      </c>
      <c r="C709" s="23">
        <v>0</v>
      </c>
      <c r="D709" s="23">
        <v>0</v>
      </c>
      <c r="E709" s="23">
        <v>0</v>
      </c>
      <c r="F709" s="23">
        <f t="shared" si="199"/>
        <v>0</v>
      </c>
      <c r="G709" s="14">
        <f t="shared" si="200"/>
        <v>0</v>
      </c>
      <c r="H709" s="17">
        <f t="shared" si="191"/>
        <v>0</v>
      </c>
      <c r="I709" s="18">
        <f t="shared" si="192"/>
        <v>0</v>
      </c>
      <c r="J709" s="23">
        <v>0</v>
      </c>
      <c r="K709" s="23">
        <v>0</v>
      </c>
      <c r="L709" s="23">
        <v>0</v>
      </c>
      <c r="M709" s="23">
        <f t="shared" si="209"/>
        <v>0</v>
      </c>
      <c r="N709" s="14">
        <f t="shared" si="210"/>
        <v>0</v>
      </c>
      <c r="O709" s="17">
        <f t="shared" si="211"/>
        <v>0</v>
      </c>
      <c r="P709" s="18">
        <f t="shared" si="212"/>
        <v>0</v>
      </c>
      <c r="Q709" s="24">
        <f t="shared" si="202"/>
        <v>0</v>
      </c>
      <c r="R709" s="24">
        <f t="shared" si="203"/>
        <v>0</v>
      </c>
      <c r="S709" s="24">
        <f t="shared" si="204"/>
        <v>0</v>
      </c>
      <c r="T709" s="24">
        <f t="shared" si="205"/>
        <v>0</v>
      </c>
      <c r="U709" s="57">
        <f t="shared" si="206"/>
        <v>0</v>
      </c>
      <c r="V709" s="23">
        <f t="shared" si="207"/>
        <v>0</v>
      </c>
      <c r="W709" s="58">
        <f t="shared" si="208"/>
        <v>0</v>
      </c>
    </row>
    <row r="710" spans="1:23" s="20" customFormat="1" x14ac:dyDescent="0.2">
      <c r="A710" s="28" t="s">
        <v>257</v>
      </c>
      <c r="B710" s="65" t="s">
        <v>258</v>
      </c>
      <c r="C710" s="23">
        <v>0</v>
      </c>
      <c r="D710" s="23">
        <v>0</v>
      </c>
      <c r="E710" s="23">
        <v>0</v>
      </c>
      <c r="F710" s="23">
        <f t="shared" si="199"/>
        <v>0</v>
      </c>
      <c r="G710" s="14">
        <f t="shared" si="200"/>
        <v>0</v>
      </c>
      <c r="H710" s="17">
        <f t="shared" si="191"/>
        <v>0</v>
      </c>
      <c r="I710" s="18">
        <f t="shared" si="192"/>
        <v>0</v>
      </c>
      <c r="J710" s="23">
        <v>0</v>
      </c>
      <c r="K710" s="23">
        <v>0</v>
      </c>
      <c r="L710" s="23">
        <v>0</v>
      </c>
      <c r="M710" s="23">
        <f t="shared" si="209"/>
        <v>0</v>
      </c>
      <c r="N710" s="14">
        <f t="shared" si="210"/>
        <v>0</v>
      </c>
      <c r="O710" s="17">
        <f t="shared" si="211"/>
        <v>0</v>
      </c>
      <c r="P710" s="18">
        <f t="shared" si="212"/>
        <v>0</v>
      </c>
      <c r="Q710" s="24">
        <f t="shared" si="202"/>
        <v>0</v>
      </c>
      <c r="R710" s="24">
        <f t="shared" si="203"/>
        <v>0</v>
      </c>
      <c r="S710" s="24">
        <f t="shared" si="204"/>
        <v>0</v>
      </c>
      <c r="T710" s="24">
        <f t="shared" si="205"/>
        <v>0</v>
      </c>
      <c r="U710" s="57">
        <f t="shared" si="206"/>
        <v>0</v>
      </c>
      <c r="V710" s="23">
        <f t="shared" si="207"/>
        <v>0</v>
      </c>
      <c r="W710" s="58">
        <f t="shared" si="208"/>
        <v>0</v>
      </c>
    </row>
    <row r="711" spans="1:23" s="20" customFormat="1" x14ac:dyDescent="0.2">
      <c r="A711" s="28" t="s">
        <v>269</v>
      </c>
      <c r="B711" s="65" t="s">
        <v>270</v>
      </c>
      <c r="C711" s="23">
        <v>0</v>
      </c>
      <c r="D711" s="23">
        <v>0</v>
      </c>
      <c r="E711" s="23">
        <v>0</v>
      </c>
      <c r="F711" s="23">
        <f t="shared" si="199"/>
        <v>0</v>
      </c>
      <c r="G711" s="14">
        <f t="shared" si="200"/>
        <v>0</v>
      </c>
      <c r="H711" s="17">
        <f t="shared" si="191"/>
        <v>0</v>
      </c>
      <c r="I711" s="18">
        <f t="shared" si="192"/>
        <v>0</v>
      </c>
      <c r="J711" s="23">
        <v>0</v>
      </c>
      <c r="K711" s="23">
        <v>0</v>
      </c>
      <c r="L711" s="23">
        <v>0</v>
      </c>
      <c r="M711" s="23">
        <f t="shared" si="209"/>
        <v>0</v>
      </c>
      <c r="N711" s="14">
        <f t="shared" si="210"/>
        <v>0</v>
      </c>
      <c r="O711" s="17">
        <f t="shared" si="211"/>
        <v>0</v>
      </c>
      <c r="P711" s="18">
        <f t="shared" si="212"/>
        <v>0</v>
      </c>
      <c r="Q711" s="24">
        <f t="shared" si="202"/>
        <v>0</v>
      </c>
      <c r="R711" s="24">
        <f t="shared" si="203"/>
        <v>0</v>
      </c>
      <c r="S711" s="24">
        <f t="shared" si="204"/>
        <v>0</v>
      </c>
      <c r="T711" s="24">
        <f t="shared" si="205"/>
        <v>0</v>
      </c>
      <c r="U711" s="57">
        <f t="shared" si="206"/>
        <v>0</v>
      </c>
      <c r="V711" s="23">
        <f t="shared" si="207"/>
        <v>0</v>
      </c>
      <c r="W711" s="58">
        <f t="shared" si="208"/>
        <v>0</v>
      </c>
    </row>
    <row r="712" spans="1:23" s="20" customFormat="1" ht="25.5" x14ac:dyDescent="0.2">
      <c r="A712" s="28" t="s">
        <v>278</v>
      </c>
      <c r="B712" s="65" t="s">
        <v>275</v>
      </c>
      <c r="C712" s="23">
        <v>0</v>
      </c>
      <c r="D712" s="23">
        <v>0</v>
      </c>
      <c r="E712" s="23">
        <v>0</v>
      </c>
      <c r="F712" s="23">
        <f t="shared" si="199"/>
        <v>0</v>
      </c>
      <c r="G712" s="14">
        <f t="shared" si="200"/>
        <v>0</v>
      </c>
      <c r="H712" s="17">
        <f t="shared" si="191"/>
        <v>0</v>
      </c>
      <c r="I712" s="18">
        <f t="shared" si="192"/>
        <v>0</v>
      </c>
      <c r="J712" s="23">
        <v>0</v>
      </c>
      <c r="K712" s="23">
        <v>0</v>
      </c>
      <c r="L712" s="23">
        <v>0</v>
      </c>
      <c r="M712" s="23">
        <f t="shared" si="209"/>
        <v>0</v>
      </c>
      <c r="N712" s="14">
        <f t="shared" si="210"/>
        <v>0</v>
      </c>
      <c r="O712" s="17">
        <f t="shared" si="211"/>
        <v>0</v>
      </c>
      <c r="P712" s="18">
        <f t="shared" si="212"/>
        <v>0</v>
      </c>
      <c r="Q712" s="24">
        <f t="shared" si="202"/>
        <v>0</v>
      </c>
      <c r="R712" s="24">
        <f t="shared" si="203"/>
        <v>0</v>
      </c>
      <c r="S712" s="24">
        <f t="shared" si="204"/>
        <v>0</v>
      </c>
      <c r="T712" s="24">
        <f t="shared" si="205"/>
        <v>0</v>
      </c>
      <c r="U712" s="57">
        <f t="shared" si="206"/>
        <v>0</v>
      </c>
      <c r="V712" s="23">
        <f t="shared" si="207"/>
        <v>0</v>
      </c>
      <c r="W712" s="58">
        <f t="shared" si="208"/>
        <v>0</v>
      </c>
    </row>
    <row r="713" spans="1:23" s="20" customFormat="1" x14ac:dyDescent="0.2">
      <c r="A713" s="28" t="s">
        <v>188</v>
      </c>
      <c r="B713" s="65" t="s">
        <v>279</v>
      </c>
      <c r="C713" s="23">
        <v>0</v>
      </c>
      <c r="D713" s="23">
        <v>0</v>
      </c>
      <c r="E713" s="23">
        <v>0</v>
      </c>
      <c r="F713" s="23">
        <f t="shared" si="199"/>
        <v>0</v>
      </c>
      <c r="G713" s="14">
        <f t="shared" si="200"/>
        <v>0</v>
      </c>
      <c r="H713" s="23">
        <f t="shared" si="191"/>
        <v>0</v>
      </c>
      <c r="I713" s="15">
        <f t="shared" si="192"/>
        <v>0</v>
      </c>
      <c r="J713" s="23">
        <v>0</v>
      </c>
      <c r="K713" s="23">
        <v>0</v>
      </c>
      <c r="L713" s="23">
        <v>0</v>
      </c>
      <c r="M713" s="23">
        <f t="shared" si="209"/>
        <v>0</v>
      </c>
      <c r="N713" s="14">
        <f t="shared" si="210"/>
        <v>0</v>
      </c>
      <c r="O713" s="23">
        <f t="shared" si="211"/>
        <v>0</v>
      </c>
      <c r="P713" s="15">
        <f t="shared" si="212"/>
        <v>0</v>
      </c>
      <c r="Q713" s="24">
        <f t="shared" si="202"/>
        <v>0</v>
      </c>
      <c r="R713" s="24">
        <f t="shared" si="203"/>
        <v>0</v>
      </c>
      <c r="S713" s="24">
        <f t="shared" si="204"/>
        <v>0</v>
      </c>
      <c r="T713" s="24">
        <f t="shared" si="205"/>
        <v>0</v>
      </c>
      <c r="U713" s="57">
        <f t="shared" si="206"/>
        <v>0</v>
      </c>
      <c r="V713" s="23">
        <f t="shared" si="207"/>
        <v>0</v>
      </c>
      <c r="W713" s="58">
        <f t="shared" si="208"/>
        <v>0</v>
      </c>
    </row>
    <row r="714" spans="1:23" s="20" customFormat="1" ht="25.5" x14ac:dyDescent="0.2">
      <c r="A714" s="28" t="s">
        <v>280</v>
      </c>
      <c r="B714" s="65" t="s">
        <v>281</v>
      </c>
      <c r="C714" s="23">
        <v>0</v>
      </c>
      <c r="D714" s="23">
        <v>0</v>
      </c>
      <c r="E714" s="23">
        <v>0</v>
      </c>
      <c r="F714" s="23">
        <f t="shared" si="199"/>
        <v>0</v>
      </c>
      <c r="G714" s="14">
        <f t="shared" si="200"/>
        <v>0</v>
      </c>
      <c r="H714" s="23">
        <f t="shared" si="191"/>
        <v>0</v>
      </c>
      <c r="I714" s="15">
        <f t="shared" si="192"/>
        <v>0</v>
      </c>
      <c r="J714" s="23">
        <v>0</v>
      </c>
      <c r="K714" s="23">
        <v>0</v>
      </c>
      <c r="L714" s="23">
        <v>0</v>
      </c>
      <c r="M714" s="23">
        <f t="shared" si="209"/>
        <v>0</v>
      </c>
      <c r="N714" s="14">
        <f t="shared" si="210"/>
        <v>0</v>
      </c>
      <c r="O714" s="23">
        <f t="shared" si="211"/>
        <v>0</v>
      </c>
      <c r="P714" s="15">
        <f t="shared" si="212"/>
        <v>0</v>
      </c>
      <c r="Q714" s="24">
        <f t="shared" si="202"/>
        <v>0</v>
      </c>
      <c r="R714" s="24">
        <f t="shared" si="203"/>
        <v>0</v>
      </c>
      <c r="S714" s="24">
        <f t="shared" si="204"/>
        <v>0</v>
      </c>
      <c r="T714" s="24">
        <f t="shared" si="205"/>
        <v>0</v>
      </c>
      <c r="U714" s="57">
        <f t="shared" si="206"/>
        <v>0</v>
      </c>
      <c r="V714" s="23">
        <f t="shared" si="207"/>
        <v>0</v>
      </c>
      <c r="W714" s="58">
        <f t="shared" si="208"/>
        <v>0</v>
      </c>
    </row>
    <row r="715" spans="1:23" s="20" customFormat="1" x14ac:dyDescent="0.2">
      <c r="A715" s="30" t="s">
        <v>236</v>
      </c>
      <c r="B715" s="69" t="s">
        <v>237</v>
      </c>
      <c r="C715" s="32">
        <v>339879.5</v>
      </c>
      <c r="D715" s="32">
        <v>439811</v>
      </c>
      <c r="E715" s="32">
        <v>413183.25000000006</v>
      </c>
      <c r="F715" s="32">
        <f t="shared" si="199"/>
        <v>26627.749999999942</v>
      </c>
      <c r="G715" s="33">
        <f t="shared" si="200"/>
        <v>93.94563801269183</v>
      </c>
      <c r="H715" s="32">
        <f t="shared" si="191"/>
        <v>73303.750000000058</v>
      </c>
      <c r="I715" s="18">
        <f t="shared" si="192"/>
        <v>21.56757027122849</v>
      </c>
      <c r="J715" s="32">
        <v>19254836.5</v>
      </c>
      <c r="K715" s="32">
        <v>89561289</v>
      </c>
      <c r="L715" s="32">
        <v>11247244.880000001</v>
      </c>
      <c r="M715" s="32">
        <f t="shared" si="209"/>
        <v>78314044.120000005</v>
      </c>
      <c r="N715" s="33">
        <f t="shared" si="210"/>
        <v>12.558154315979083</v>
      </c>
      <c r="O715" s="35">
        <f t="shared" si="211"/>
        <v>-8007591.6199999992</v>
      </c>
      <c r="P715" s="15">
        <f t="shared" si="212"/>
        <v>-41.58742983873168</v>
      </c>
      <c r="Q715" s="24">
        <f t="shared" si="202"/>
        <v>19594716</v>
      </c>
      <c r="R715" s="24">
        <f t="shared" si="203"/>
        <v>90001100</v>
      </c>
      <c r="S715" s="24">
        <f t="shared" si="204"/>
        <v>11660428.130000001</v>
      </c>
      <c r="T715" s="24">
        <f t="shared" si="205"/>
        <v>-78340671.870000005</v>
      </c>
      <c r="U715" s="57">
        <f t="shared" si="206"/>
        <v>12.955872905997817</v>
      </c>
      <c r="V715" s="23">
        <f t="shared" si="207"/>
        <v>-7934287.8699999992</v>
      </c>
      <c r="W715" s="58">
        <f t="shared" si="208"/>
        <v>-40.491976867641256</v>
      </c>
    </row>
    <row r="716" spans="1:23" s="20" customFormat="1" x14ac:dyDescent="0.2">
      <c r="A716" s="26" t="s">
        <v>109</v>
      </c>
      <c r="B716" s="70" t="s">
        <v>110</v>
      </c>
      <c r="C716" s="17">
        <v>339879.5</v>
      </c>
      <c r="D716" s="17">
        <v>439811</v>
      </c>
      <c r="E716" s="17">
        <v>413183.25000000006</v>
      </c>
      <c r="F716" s="17">
        <f t="shared" si="199"/>
        <v>26627.749999999942</v>
      </c>
      <c r="G716" s="19">
        <f t="shared" si="200"/>
        <v>93.94563801269183</v>
      </c>
      <c r="H716" s="17">
        <f t="shared" si="191"/>
        <v>73303.750000000058</v>
      </c>
      <c r="I716" s="18">
        <f t="shared" si="192"/>
        <v>21.56757027122849</v>
      </c>
      <c r="J716" s="17">
        <v>4069201.4</v>
      </c>
      <c r="K716" s="17">
        <v>4211089</v>
      </c>
      <c r="L716" s="17">
        <v>4123751.3400000003</v>
      </c>
      <c r="M716" s="17">
        <f t="shared" si="209"/>
        <v>87337.659999999683</v>
      </c>
      <c r="N716" s="19">
        <f t="shared" si="210"/>
        <v>97.926007738140896</v>
      </c>
      <c r="O716" s="23">
        <f t="shared" si="211"/>
        <v>54549.94000000041</v>
      </c>
      <c r="P716" s="15">
        <f t="shared" si="212"/>
        <v>1.340556404998793</v>
      </c>
      <c r="Q716" s="59">
        <f t="shared" si="202"/>
        <v>4409080.9000000004</v>
      </c>
      <c r="R716" s="24">
        <f t="shared" si="203"/>
        <v>4650900</v>
      </c>
      <c r="S716" s="24">
        <f t="shared" si="204"/>
        <v>4536934.5900000008</v>
      </c>
      <c r="T716" s="24">
        <f t="shared" si="205"/>
        <v>-113965.40999999922</v>
      </c>
      <c r="U716" s="57">
        <f t="shared" si="206"/>
        <v>97.549605237695943</v>
      </c>
      <c r="V716" s="23">
        <f t="shared" si="207"/>
        <v>127853.69000000041</v>
      </c>
      <c r="W716" s="58">
        <f t="shared" si="208"/>
        <v>2.8997809951729465</v>
      </c>
    </row>
    <row r="717" spans="1:23" s="20" customFormat="1" ht="25.5" x14ac:dyDescent="0.2">
      <c r="A717" s="26" t="s">
        <v>111</v>
      </c>
      <c r="B717" s="70" t="s">
        <v>112</v>
      </c>
      <c r="C717" s="17">
        <v>317796.21000000002</v>
      </c>
      <c r="D717" s="17">
        <v>397456</v>
      </c>
      <c r="E717" s="17">
        <v>383588.34</v>
      </c>
      <c r="F717" s="17">
        <f t="shared" si="199"/>
        <v>13867.659999999974</v>
      </c>
      <c r="G717" s="19">
        <f t="shared" si="200"/>
        <v>96.510894287669586</v>
      </c>
      <c r="H717" s="17">
        <f t="shared" si="191"/>
        <v>65792.13</v>
      </c>
      <c r="I717" s="18">
        <f t="shared" si="192"/>
        <v>20.702616308734449</v>
      </c>
      <c r="J717" s="17">
        <v>0</v>
      </c>
      <c r="K717" s="17">
        <v>0</v>
      </c>
      <c r="L717" s="17">
        <v>0</v>
      </c>
      <c r="M717" s="17">
        <f t="shared" si="209"/>
        <v>0</v>
      </c>
      <c r="N717" s="19">
        <f t="shared" si="210"/>
        <v>0</v>
      </c>
      <c r="O717" s="23">
        <f t="shared" si="211"/>
        <v>0</v>
      </c>
      <c r="P717" s="15">
        <f t="shared" si="212"/>
        <v>0</v>
      </c>
      <c r="Q717" s="59">
        <f t="shared" ref="Q717:Q780" si="213">J717+C717</f>
        <v>317796.21000000002</v>
      </c>
      <c r="R717" s="24">
        <f t="shared" ref="R717:R780" si="214">K717+D717</f>
        <v>397456</v>
      </c>
      <c r="S717" s="24">
        <f t="shared" ref="S717:S780" si="215">L717+E717</f>
        <v>383588.34</v>
      </c>
      <c r="T717" s="24">
        <f t="shared" ref="T717:T780" si="216">S717-R717</f>
        <v>-13867.659999999974</v>
      </c>
      <c r="U717" s="57">
        <f t="shared" ref="U717:U780" si="217">IF(R717=0,0,S717/R717*100)</f>
        <v>96.510894287669586</v>
      </c>
      <c r="V717" s="23">
        <f t="shared" ref="V717:V780" si="218">S717-Q717</f>
        <v>65792.13</v>
      </c>
      <c r="W717" s="58">
        <f t="shared" ref="W717:W780" si="219">IF(Q717=0,0,S717/Q717*100-100)</f>
        <v>20.702616308734449</v>
      </c>
    </row>
    <row r="718" spans="1:23" s="20" customFormat="1" x14ac:dyDescent="0.2">
      <c r="A718" s="26" t="s">
        <v>113</v>
      </c>
      <c r="B718" s="70" t="s">
        <v>114</v>
      </c>
      <c r="C718" s="17">
        <v>265302.94</v>
      </c>
      <c r="D718" s="17">
        <v>325784</v>
      </c>
      <c r="E718" s="17">
        <v>320200.15000000002</v>
      </c>
      <c r="F718" s="17">
        <f t="shared" si="199"/>
        <v>5583.8499999999767</v>
      </c>
      <c r="G718" s="19">
        <f t="shared" si="200"/>
        <v>98.286026938093968</v>
      </c>
      <c r="H718" s="17">
        <f t="shared" si="191"/>
        <v>54897.210000000021</v>
      </c>
      <c r="I718" s="18">
        <f t="shared" si="192"/>
        <v>20.69227351947174</v>
      </c>
      <c r="J718" s="17">
        <v>0</v>
      </c>
      <c r="K718" s="17">
        <v>0</v>
      </c>
      <c r="L718" s="17">
        <v>0</v>
      </c>
      <c r="M718" s="17">
        <f t="shared" si="209"/>
        <v>0</v>
      </c>
      <c r="N718" s="19">
        <f t="shared" si="210"/>
        <v>0</v>
      </c>
      <c r="O718" s="23">
        <f t="shared" si="211"/>
        <v>0</v>
      </c>
      <c r="P718" s="15">
        <f t="shared" si="212"/>
        <v>0</v>
      </c>
      <c r="Q718" s="59">
        <f t="shared" si="213"/>
        <v>265302.94</v>
      </c>
      <c r="R718" s="24">
        <f t="shared" si="214"/>
        <v>325784</v>
      </c>
      <c r="S718" s="24">
        <f t="shared" si="215"/>
        <v>320200.15000000002</v>
      </c>
      <c r="T718" s="24">
        <f t="shared" si="216"/>
        <v>-5583.8499999999767</v>
      </c>
      <c r="U718" s="57">
        <f t="shared" si="217"/>
        <v>98.286026938093968</v>
      </c>
      <c r="V718" s="23">
        <f t="shared" si="218"/>
        <v>54897.210000000021</v>
      </c>
      <c r="W718" s="58">
        <f t="shared" si="219"/>
        <v>20.69227351947174</v>
      </c>
    </row>
    <row r="719" spans="1:23" s="20" customFormat="1" x14ac:dyDescent="0.2">
      <c r="A719" s="26" t="s">
        <v>115</v>
      </c>
      <c r="B719" s="70" t="s">
        <v>116</v>
      </c>
      <c r="C719" s="17">
        <v>265302.94</v>
      </c>
      <c r="D719" s="17">
        <v>325784</v>
      </c>
      <c r="E719" s="17">
        <v>320200.15000000002</v>
      </c>
      <c r="F719" s="17">
        <f t="shared" si="199"/>
        <v>5583.8499999999767</v>
      </c>
      <c r="G719" s="19">
        <f t="shared" si="200"/>
        <v>98.286026938093968</v>
      </c>
      <c r="H719" s="17">
        <f t="shared" si="191"/>
        <v>54897.210000000021</v>
      </c>
      <c r="I719" s="18">
        <f t="shared" si="192"/>
        <v>20.69227351947174</v>
      </c>
      <c r="J719" s="17">
        <v>0</v>
      </c>
      <c r="K719" s="17">
        <v>0</v>
      </c>
      <c r="L719" s="17">
        <v>0</v>
      </c>
      <c r="M719" s="17">
        <f t="shared" si="209"/>
        <v>0</v>
      </c>
      <c r="N719" s="19">
        <f t="shared" si="210"/>
        <v>0</v>
      </c>
      <c r="O719" s="23">
        <f t="shared" si="211"/>
        <v>0</v>
      </c>
      <c r="P719" s="15">
        <f t="shared" si="212"/>
        <v>0</v>
      </c>
      <c r="Q719" s="59">
        <f t="shared" si="213"/>
        <v>265302.94</v>
      </c>
      <c r="R719" s="24">
        <f t="shared" si="214"/>
        <v>325784</v>
      </c>
      <c r="S719" s="24">
        <f t="shared" si="215"/>
        <v>320200.15000000002</v>
      </c>
      <c r="T719" s="24">
        <f t="shared" si="216"/>
        <v>-5583.8499999999767</v>
      </c>
      <c r="U719" s="57">
        <f t="shared" si="217"/>
        <v>98.286026938093968</v>
      </c>
      <c r="V719" s="23">
        <f t="shared" si="218"/>
        <v>54897.210000000021</v>
      </c>
      <c r="W719" s="58">
        <f t="shared" si="219"/>
        <v>20.69227351947174</v>
      </c>
    </row>
    <row r="720" spans="1:23" s="20" customFormat="1" x14ac:dyDescent="0.2">
      <c r="A720" s="26" t="s">
        <v>117</v>
      </c>
      <c r="B720" s="70" t="s">
        <v>118</v>
      </c>
      <c r="C720" s="17">
        <v>52493.27</v>
      </c>
      <c r="D720" s="17">
        <v>71672</v>
      </c>
      <c r="E720" s="17">
        <v>63388.19</v>
      </c>
      <c r="F720" s="17">
        <f t="shared" si="199"/>
        <v>8283.8099999999977</v>
      </c>
      <c r="G720" s="19">
        <f t="shared" si="200"/>
        <v>88.442055474941412</v>
      </c>
      <c r="H720" s="17">
        <f t="shared" si="191"/>
        <v>10894.920000000006</v>
      </c>
      <c r="I720" s="18">
        <f t="shared" si="192"/>
        <v>20.754889150552074</v>
      </c>
      <c r="J720" s="17">
        <v>0</v>
      </c>
      <c r="K720" s="17">
        <v>0</v>
      </c>
      <c r="L720" s="17">
        <v>0</v>
      </c>
      <c r="M720" s="17">
        <f t="shared" si="209"/>
        <v>0</v>
      </c>
      <c r="N720" s="19">
        <f t="shared" si="210"/>
        <v>0</v>
      </c>
      <c r="O720" s="23">
        <f t="shared" si="211"/>
        <v>0</v>
      </c>
      <c r="P720" s="15">
        <f t="shared" si="212"/>
        <v>0</v>
      </c>
      <c r="Q720" s="24">
        <f t="shared" si="213"/>
        <v>52493.27</v>
      </c>
      <c r="R720" s="24">
        <f t="shared" si="214"/>
        <v>71672</v>
      </c>
      <c r="S720" s="24">
        <f t="shared" si="215"/>
        <v>63388.19</v>
      </c>
      <c r="T720" s="24">
        <f t="shared" si="216"/>
        <v>-8283.8099999999977</v>
      </c>
      <c r="U720" s="57">
        <f t="shared" si="217"/>
        <v>88.442055474941412</v>
      </c>
      <c r="V720" s="23">
        <f t="shared" si="218"/>
        <v>10894.920000000006</v>
      </c>
      <c r="W720" s="58">
        <f t="shared" si="219"/>
        <v>20.754889150552074</v>
      </c>
    </row>
    <row r="721" spans="1:23" s="20" customFormat="1" x14ac:dyDescent="0.2">
      <c r="A721" s="26" t="s">
        <v>119</v>
      </c>
      <c r="B721" s="70" t="s">
        <v>120</v>
      </c>
      <c r="C721" s="17">
        <v>22083.29</v>
      </c>
      <c r="D721" s="17">
        <v>42355</v>
      </c>
      <c r="E721" s="17">
        <v>29594.91</v>
      </c>
      <c r="F721" s="17">
        <f t="shared" si="199"/>
        <v>12760.09</v>
      </c>
      <c r="G721" s="19">
        <f t="shared" si="200"/>
        <v>69.873474206114977</v>
      </c>
      <c r="H721" s="17">
        <f t="shared" si="191"/>
        <v>7511.619999999999</v>
      </c>
      <c r="I721" s="18">
        <f t="shared" si="192"/>
        <v>34.01494976518444</v>
      </c>
      <c r="J721" s="17">
        <v>4069201.4</v>
      </c>
      <c r="K721" s="17">
        <v>4205509</v>
      </c>
      <c r="L721" s="17">
        <v>4118171.62</v>
      </c>
      <c r="M721" s="17">
        <f t="shared" si="209"/>
        <v>87337.379999999888</v>
      </c>
      <c r="N721" s="19">
        <f t="shared" si="210"/>
        <v>97.923262558705744</v>
      </c>
      <c r="O721" s="23">
        <f t="shared" si="211"/>
        <v>48970.220000000205</v>
      </c>
      <c r="P721" s="15">
        <f t="shared" si="212"/>
        <v>1.2034356421876851</v>
      </c>
      <c r="Q721" s="24">
        <f t="shared" si="213"/>
        <v>4091284.69</v>
      </c>
      <c r="R721" s="24">
        <f t="shared" si="214"/>
        <v>4247864</v>
      </c>
      <c r="S721" s="24">
        <f t="shared" si="215"/>
        <v>4147766.5300000003</v>
      </c>
      <c r="T721" s="24">
        <f t="shared" si="216"/>
        <v>-100097.46999999974</v>
      </c>
      <c r="U721" s="57">
        <f t="shared" si="217"/>
        <v>97.643581103349831</v>
      </c>
      <c r="V721" s="23">
        <f t="shared" si="218"/>
        <v>56481.840000000317</v>
      </c>
      <c r="W721" s="58">
        <f t="shared" si="219"/>
        <v>1.380540448286439</v>
      </c>
    </row>
    <row r="722" spans="1:23" s="20" customFormat="1" ht="25.5" x14ac:dyDescent="0.2">
      <c r="A722" s="26" t="s">
        <v>121</v>
      </c>
      <c r="B722" s="70" t="s">
        <v>122</v>
      </c>
      <c r="C722" s="17">
        <v>0</v>
      </c>
      <c r="D722" s="17">
        <v>6500</v>
      </c>
      <c r="E722" s="17">
        <v>6500</v>
      </c>
      <c r="F722" s="17">
        <f t="shared" si="199"/>
        <v>0</v>
      </c>
      <c r="G722" s="19">
        <f t="shared" si="200"/>
        <v>100</v>
      </c>
      <c r="H722" s="17">
        <f t="shared" si="191"/>
        <v>6500</v>
      </c>
      <c r="I722" s="18">
        <f t="shared" si="192"/>
        <v>0</v>
      </c>
      <c r="J722" s="17">
        <v>4200</v>
      </c>
      <c r="K722" s="17">
        <v>211400</v>
      </c>
      <c r="L722" s="17">
        <v>194000</v>
      </c>
      <c r="M722" s="17">
        <f t="shared" si="209"/>
        <v>17400</v>
      </c>
      <c r="N722" s="19">
        <f t="shared" si="210"/>
        <v>91.769157994323564</v>
      </c>
      <c r="O722" s="23">
        <f t="shared" si="211"/>
        <v>189800</v>
      </c>
      <c r="P722" s="15">
        <f t="shared" si="212"/>
        <v>4519.0476190476193</v>
      </c>
      <c r="Q722" s="59">
        <f t="shared" si="213"/>
        <v>4200</v>
      </c>
      <c r="R722" s="24">
        <f t="shared" si="214"/>
        <v>217900</v>
      </c>
      <c r="S722" s="24">
        <f t="shared" si="215"/>
        <v>200500</v>
      </c>
      <c r="T722" s="24">
        <f t="shared" si="216"/>
        <v>-17400</v>
      </c>
      <c r="U722" s="57">
        <f t="shared" si="217"/>
        <v>92.014685635612665</v>
      </c>
      <c r="V722" s="23">
        <f t="shared" si="218"/>
        <v>196300</v>
      </c>
      <c r="W722" s="58">
        <f t="shared" si="219"/>
        <v>4673.8095238095239</v>
      </c>
    </row>
    <row r="723" spans="1:23" s="20" customFormat="1" x14ac:dyDescent="0.2">
      <c r="A723" s="26" t="s">
        <v>123</v>
      </c>
      <c r="B723" s="70" t="s">
        <v>124</v>
      </c>
      <c r="C723" s="17">
        <v>2466.81</v>
      </c>
      <c r="D723" s="17">
        <v>799</v>
      </c>
      <c r="E723" s="17">
        <v>798.27</v>
      </c>
      <c r="F723" s="17">
        <f t="shared" si="199"/>
        <v>0.73000000000001819</v>
      </c>
      <c r="G723" s="19">
        <f t="shared" si="200"/>
        <v>99.908635794743432</v>
      </c>
      <c r="H723" s="17">
        <f t="shared" si="191"/>
        <v>-1668.54</v>
      </c>
      <c r="I723" s="18">
        <f t="shared" si="192"/>
        <v>-67.639583105306045</v>
      </c>
      <c r="J723" s="17">
        <v>4065001.4</v>
      </c>
      <c r="K723" s="17">
        <v>3994109</v>
      </c>
      <c r="L723" s="17">
        <v>3924171.62</v>
      </c>
      <c r="M723" s="17">
        <f t="shared" si="209"/>
        <v>69937.379999999888</v>
      </c>
      <c r="N723" s="19">
        <f t="shared" si="210"/>
        <v>98.248986695155295</v>
      </c>
      <c r="O723" s="23">
        <f t="shared" si="211"/>
        <v>-140829.7799999998</v>
      </c>
      <c r="P723" s="15">
        <f t="shared" si="212"/>
        <v>-3.464446039305173</v>
      </c>
      <c r="Q723" s="24">
        <f t="shared" si="213"/>
        <v>4067468.21</v>
      </c>
      <c r="R723" s="24">
        <f t="shared" si="214"/>
        <v>3994908</v>
      </c>
      <c r="S723" s="24">
        <f t="shared" si="215"/>
        <v>3924969.89</v>
      </c>
      <c r="T723" s="24">
        <f t="shared" si="216"/>
        <v>-69938.10999999987</v>
      </c>
      <c r="U723" s="57">
        <f t="shared" si="217"/>
        <v>98.249318632619335</v>
      </c>
      <c r="V723" s="23">
        <f t="shared" si="218"/>
        <v>-142498.31999999983</v>
      </c>
      <c r="W723" s="58">
        <f t="shared" si="219"/>
        <v>-3.5033665327651136</v>
      </c>
    </row>
    <row r="724" spans="1:23" s="20" customFormat="1" ht="25.5" x14ac:dyDescent="0.2">
      <c r="A724" s="26" t="s">
        <v>127</v>
      </c>
      <c r="B724" s="70" t="s">
        <v>128</v>
      </c>
      <c r="C724" s="17">
        <v>19616.48</v>
      </c>
      <c r="D724" s="17">
        <v>35056</v>
      </c>
      <c r="E724" s="17">
        <v>22296.639999999999</v>
      </c>
      <c r="F724" s="17">
        <f t="shared" si="199"/>
        <v>12759.36</v>
      </c>
      <c r="G724" s="19">
        <f t="shared" si="200"/>
        <v>63.602921040620721</v>
      </c>
      <c r="H724" s="17">
        <f t="shared" si="191"/>
        <v>2680.16</v>
      </c>
      <c r="I724" s="18">
        <f t="shared" si="192"/>
        <v>13.662797810820294</v>
      </c>
      <c r="J724" s="17">
        <v>0</v>
      </c>
      <c r="K724" s="17">
        <v>0</v>
      </c>
      <c r="L724" s="17">
        <v>0</v>
      </c>
      <c r="M724" s="17">
        <f t="shared" si="209"/>
        <v>0</v>
      </c>
      <c r="N724" s="19">
        <f t="shared" si="210"/>
        <v>0</v>
      </c>
      <c r="O724" s="23">
        <f t="shared" si="211"/>
        <v>0</v>
      </c>
      <c r="P724" s="15">
        <f t="shared" si="212"/>
        <v>0</v>
      </c>
      <c r="Q724" s="24">
        <f t="shared" si="213"/>
        <v>19616.48</v>
      </c>
      <c r="R724" s="24">
        <f t="shared" si="214"/>
        <v>35056</v>
      </c>
      <c r="S724" s="24">
        <f t="shared" si="215"/>
        <v>22296.639999999999</v>
      </c>
      <c r="T724" s="24">
        <f t="shared" si="216"/>
        <v>-12759.36</v>
      </c>
      <c r="U724" s="57">
        <f t="shared" si="217"/>
        <v>63.602921040620721</v>
      </c>
      <c r="V724" s="23">
        <f t="shared" si="218"/>
        <v>2680.16</v>
      </c>
      <c r="W724" s="58">
        <f t="shared" si="219"/>
        <v>13.662797810820294</v>
      </c>
    </row>
    <row r="725" spans="1:23" s="20" customFormat="1" x14ac:dyDescent="0.2">
      <c r="A725" s="26" t="s">
        <v>133</v>
      </c>
      <c r="B725" s="70" t="s">
        <v>134</v>
      </c>
      <c r="C725" s="17">
        <v>19616.48</v>
      </c>
      <c r="D725" s="17">
        <v>35056</v>
      </c>
      <c r="E725" s="17">
        <v>22296.639999999999</v>
      </c>
      <c r="F725" s="17">
        <f t="shared" si="199"/>
        <v>12759.36</v>
      </c>
      <c r="G725" s="19">
        <f t="shared" si="200"/>
        <v>63.602921040620721</v>
      </c>
      <c r="H725" s="17">
        <f t="shared" si="191"/>
        <v>2680.16</v>
      </c>
      <c r="I725" s="18">
        <f t="shared" si="192"/>
        <v>13.662797810820294</v>
      </c>
      <c r="J725" s="17">
        <v>0</v>
      </c>
      <c r="K725" s="17">
        <v>0</v>
      </c>
      <c r="L725" s="17">
        <v>0</v>
      </c>
      <c r="M725" s="17">
        <f t="shared" si="209"/>
        <v>0</v>
      </c>
      <c r="N725" s="19">
        <f t="shared" si="210"/>
        <v>0</v>
      </c>
      <c r="O725" s="23">
        <f t="shared" si="211"/>
        <v>0</v>
      </c>
      <c r="P725" s="15">
        <f t="shared" si="212"/>
        <v>0</v>
      </c>
      <c r="Q725" s="24">
        <f t="shared" si="213"/>
        <v>19616.48</v>
      </c>
      <c r="R725" s="24">
        <f t="shared" si="214"/>
        <v>35056</v>
      </c>
      <c r="S725" s="24">
        <f t="shared" si="215"/>
        <v>22296.639999999999</v>
      </c>
      <c r="T725" s="24">
        <f t="shared" si="216"/>
        <v>-12759.36</v>
      </c>
      <c r="U725" s="57">
        <f t="shared" si="217"/>
        <v>63.602921040620721</v>
      </c>
      <c r="V725" s="23">
        <f t="shared" si="218"/>
        <v>2680.16</v>
      </c>
      <c r="W725" s="58">
        <f t="shared" si="219"/>
        <v>13.662797810820294</v>
      </c>
    </row>
    <row r="726" spans="1:23" s="20" customFormat="1" x14ac:dyDescent="0.2">
      <c r="A726" s="26" t="s">
        <v>155</v>
      </c>
      <c r="B726" s="70" t="s">
        <v>156</v>
      </c>
      <c r="C726" s="17">
        <v>0</v>
      </c>
      <c r="D726" s="17">
        <v>0</v>
      </c>
      <c r="E726" s="17">
        <v>0</v>
      </c>
      <c r="F726" s="17">
        <f t="shared" si="199"/>
        <v>0</v>
      </c>
      <c r="G726" s="17">
        <f t="shared" si="200"/>
        <v>0</v>
      </c>
      <c r="H726" s="17">
        <f t="shared" si="191"/>
        <v>0</v>
      </c>
      <c r="I726" s="18">
        <f t="shared" si="192"/>
        <v>0</v>
      </c>
      <c r="J726" s="17">
        <v>0</v>
      </c>
      <c r="K726" s="17">
        <v>0</v>
      </c>
      <c r="L726" s="17">
        <v>0</v>
      </c>
      <c r="M726" s="17">
        <f t="shared" si="209"/>
        <v>0</v>
      </c>
      <c r="N726" s="19">
        <f t="shared" si="210"/>
        <v>0</v>
      </c>
      <c r="O726" s="23">
        <f t="shared" si="211"/>
        <v>0</v>
      </c>
      <c r="P726" s="15">
        <f t="shared" si="212"/>
        <v>0</v>
      </c>
      <c r="Q726" s="24">
        <f t="shared" si="213"/>
        <v>0</v>
      </c>
      <c r="R726" s="24">
        <f t="shared" si="214"/>
        <v>0</v>
      </c>
      <c r="S726" s="24">
        <f t="shared" si="215"/>
        <v>0</v>
      </c>
      <c r="T726" s="24">
        <f t="shared" si="216"/>
        <v>0</v>
      </c>
      <c r="U726" s="57">
        <f t="shared" si="217"/>
        <v>0</v>
      </c>
      <c r="V726" s="23">
        <f t="shared" si="218"/>
        <v>0</v>
      </c>
      <c r="W726" s="58">
        <f t="shared" si="219"/>
        <v>0</v>
      </c>
    </row>
    <row r="727" spans="1:23" s="20" customFormat="1" x14ac:dyDescent="0.2">
      <c r="A727" s="26" t="s">
        <v>181</v>
      </c>
      <c r="B727" s="70" t="s">
        <v>182</v>
      </c>
      <c r="C727" s="17">
        <v>0</v>
      </c>
      <c r="D727" s="17">
        <v>0</v>
      </c>
      <c r="E727" s="17">
        <v>0</v>
      </c>
      <c r="F727" s="17">
        <f t="shared" si="199"/>
        <v>0</v>
      </c>
      <c r="G727" s="17">
        <f t="shared" si="200"/>
        <v>0</v>
      </c>
      <c r="H727" s="17">
        <f t="shared" si="191"/>
        <v>0</v>
      </c>
      <c r="I727" s="18">
        <f t="shared" si="192"/>
        <v>0</v>
      </c>
      <c r="J727" s="17">
        <v>0</v>
      </c>
      <c r="K727" s="17">
        <v>0</v>
      </c>
      <c r="L727" s="17">
        <v>0</v>
      </c>
      <c r="M727" s="17">
        <f t="shared" si="209"/>
        <v>0</v>
      </c>
      <c r="N727" s="19">
        <f t="shared" si="210"/>
        <v>0</v>
      </c>
      <c r="O727" s="23">
        <f t="shared" si="211"/>
        <v>0</v>
      </c>
      <c r="P727" s="15">
        <f t="shared" si="212"/>
        <v>0</v>
      </c>
      <c r="Q727" s="24">
        <f t="shared" si="213"/>
        <v>0</v>
      </c>
      <c r="R727" s="24">
        <f t="shared" si="214"/>
        <v>0</v>
      </c>
      <c r="S727" s="24">
        <f t="shared" si="215"/>
        <v>0</v>
      </c>
      <c r="T727" s="24">
        <f t="shared" si="216"/>
        <v>0</v>
      </c>
      <c r="U727" s="57">
        <f t="shared" si="217"/>
        <v>0</v>
      </c>
      <c r="V727" s="23">
        <f t="shared" si="218"/>
        <v>0</v>
      </c>
      <c r="W727" s="58">
        <f t="shared" si="219"/>
        <v>0</v>
      </c>
    </row>
    <row r="728" spans="1:23" s="20" customFormat="1" x14ac:dyDescent="0.2">
      <c r="A728" s="26" t="s">
        <v>141</v>
      </c>
      <c r="B728" s="70" t="s">
        <v>142</v>
      </c>
      <c r="C728" s="17">
        <v>0</v>
      </c>
      <c r="D728" s="17">
        <v>0</v>
      </c>
      <c r="E728" s="17">
        <v>0</v>
      </c>
      <c r="F728" s="17">
        <f t="shared" si="199"/>
        <v>0</v>
      </c>
      <c r="G728" s="17">
        <f t="shared" si="200"/>
        <v>0</v>
      </c>
      <c r="H728" s="17">
        <f t="shared" si="191"/>
        <v>0</v>
      </c>
      <c r="I728" s="18">
        <f t="shared" si="192"/>
        <v>0</v>
      </c>
      <c r="J728" s="17">
        <v>0</v>
      </c>
      <c r="K728" s="17">
        <v>5580</v>
      </c>
      <c r="L728" s="17">
        <v>5579.72</v>
      </c>
      <c r="M728" s="17">
        <f t="shared" si="209"/>
        <v>0.27999999999974534</v>
      </c>
      <c r="N728" s="19">
        <f t="shared" si="210"/>
        <v>99.994982078853056</v>
      </c>
      <c r="O728" s="23">
        <f t="shared" si="211"/>
        <v>5579.72</v>
      </c>
      <c r="P728" s="15">
        <f t="shared" si="212"/>
        <v>0</v>
      </c>
      <c r="Q728" s="59">
        <f t="shared" si="213"/>
        <v>0</v>
      </c>
      <c r="R728" s="24">
        <f t="shared" si="214"/>
        <v>5580</v>
      </c>
      <c r="S728" s="24">
        <f t="shared" si="215"/>
        <v>5579.72</v>
      </c>
      <c r="T728" s="24">
        <f t="shared" si="216"/>
        <v>-0.27999999999974534</v>
      </c>
      <c r="U728" s="57">
        <f t="shared" si="217"/>
        <v>99.994982078853056</v>
      </c>
      <c r="V728" s="23">
        <f t="shared" si="218"/>
        <v>5579.72</v>
      </c>
      <c r="W728" s="58">
        <f t="shared" si="219"/>
        <v>0</v>
      </c>
    </row>
    <row r="729" spans="1:23" s="20" customFormat="1" x14ac:dyDescent="0.2">
      <c r="A729" s="26" t="s">
        <v>186</v>
      </c>
      <c r="B729" s="70" t="s">
        <v>256</v>
      </c>
      <c r="C729" s="17">
        <v>0</v>
      </c>
      <c r="D729" s="17">
        <v>0</v>
      </c>
      <c r="E729" s="17">
        <v>0</v>
      </c>
      <c r="F729" s="17">
        <f t="shared" si="199"/>
        <v>0</v>
      </c>
      <c r="G729" s="17">
        <f t="shared" si="200"/>
        <v>0</v>
      </c>
      <c r="H729" s="17">
        <f t="shared" si="191"/>
        <v>0</v>
      </c>
      <c r="I729" s="18">
        <f t="shared" si="192"/>
        <v>0</v>
      </c>
      <c r="J729" s="17">
        <v>15185635.1</v>
      </c>
      <c r="K729" s="17">
        <v>85350200</v>
      </c>
      <c r="L729" s="17">
        <v>7123493.54</v>
      </c>
      <c r="M729" s="17">
        <f t="shared" si="209"/>
        <v>78226706.459999993</v>
      </c>
      <c r="N729" s="19">
        <f t="shared" si="210"/>
        <v>8.3461943147174811</v>
      </c>
      <c r="O729" s="23">
        <f t="shared" si="211"/>
        <v>-8062141.5599999996</v>
      </c>
      <c r="P729" s="15">
        <f t="shared" si="212"/>
        <v>-53.090578740430814</v>
      </c>
      <c r="Q729" s="24">
        <f t="shared" si="213"/>
        <v>15185635.1</v>
      </c>
      <c r="R729" s="24">
        <f t="shared" si="214"/>
        <v>85350200</v>
      </c>
      <c r="S729" s="24">
        <f t="shared" si="215"/>
        <v>7123493.54</v>
      </c>
      <c r="T729" s="24">
        <f t="shared" si="216"/>
        <v>-78226706.459999993</v>
      </c>
      <c r="U729" s="57">
        <f t="shared" si="217"/>
        <v>8.3461943147174811</v>
      </c>
      <c r="V729" s="23">
        <f t="shared" si="218"/>
        <v>-8062141.5599999996</v>
      </c>
      <c r="W729" s="58">
        <f t="shared" si="219"/>
        <v>-53.090578740430814</v>
      </c>
    </row>
    <row r="730" spans="1:23" s="20" customFormat="1" x14ac:dyDescent="0.2">
      <c r="A730" s="26" t="s">
        <v>257</v>
      </c>
      <c r="B730" s="70" t="s">
        <v>258</v>
      </c>
      <c r="C730" s="17">
        <v>0</v>
      </c>
      <c r="D730" s="17">
        <v>0</v>
      </c>
      <c r="E730" s="17">
        <v>0</v>
      </c>
      <c r="F730" s="17">
        <f t="shared" si="199"/>
        <v>0</v>
      </c>
      <c r="G730" s="17">
        <f t="shared" si="200"/>
        <v>0</v>
      </c>
      <c r="H730" s="17">
        <f t="shared" si="191"/>
        <v>0</v>
      </c>
      <c r="I730" s="18">
        <f t="shared" si="192"/>
        <v>0</v>
      </c>
      <c r="J730" s="17">
        <v>15185635.1</v>
      </c>
      <c r="K730" s="17">
        <v>85350200</v>
      </c>
      <c r="L730" s="17">
        <v>7123493.54</v>
      </c>
      <c r="M730" s="17">
        <f t="shared" si="209"/>
        <v>78226706.459999993</v>
      </c>
      <c r="N730" s="19">
        <f t="shared" si="210"/>
        <v>8.3461943147174811</v>
      </c>
      <c r="O730" s="23">
        <f t="shared" si="211"/>
        <v>-8062141.5599999996</v>
      </c>
      <c r="P730" s="15">
        <f t="shared" si="212"/>
        <v>-53.090578740430814</v>
      </c>
      <c r="Q730" s="24">
        <f t="shared" si="213"/>
        <v>15185635.1</v>
      </c>
      <c r="R730" s="24">
        <f t="shared" si="214"/>
        <v>85350200</v>
      </c>
      <c r="S730" s="24">
        <f t="shared" si="215"/>
        <v>7123493.54</v>
      </c>
      <c r="T730" s="24">
        <f t="shared" si="216"/>
        <v>-78226706.459999993</v>
      </c>
      <c r="U730" s="57">
        <f t="shared" si="217"/>
        <v>8.3461943147174811</v>
      </c>
      <c r="V730" s="23">
        <f t="shared" si="218"/>
        <v>-8062141.5599999996</v>
      </c>
      <c r="W730" s="58">
        <f t="shared" si="219"/>
        <v>-53.090578740430814</v>
      </c>
    </row>
    <row r="731" spans="1:23" s="20" customFormat="1" ht="25.5" x14ac:dyDescent="0.2">
      <c r="A731" s="26" t="s">
        <v>259</v>
      </c>
      <c r="B731" s="70" t="s">
        <v>260</v>
      </c>
      <c r="C731" s="17">
        <v>0</v>
      </c>
      <c r="D731" s="17">
        <v>0</v>
      </c>
      <c r="E731" s="17">
        <v>0</v>
      </c>
      <c r="F731" s="17">
        <f t="shared" si="199"/>
        <v>0</v>
      </c>
      <c r="G731" s="17">
        <f t="shared" si="200"/>
        <v>0</v>
      </c>
      <c r="H731" s="17">
        <f t="shared" si="191"/>
        <v>0</v>
      </c>
      <c r="I731" s="18">
        <f t="shared" si="192"/>
        <v>0</v>
      </c>
      <c r="J731" s="17">
        <v>76113</v>
      </c>
      <c r="K731" s="17">
        <v>6819700</v>
      </c>
      <c r="L731" s="17">
        <v>4454200</v>
      </c>
      <c r="M731" s="17">
        <f t="shared" si="209"/>
        <v>2365500</v>
      </c>
      <c r="N731" s="19">
        <f t="shared" si="210"/>
        <v>65.313723477572324</v>
      </c>
      <c r="O731" s="23">
        <f t="shared" si="211"/>
        <v>4378087</v>
      </c>
      <c r="P731" s="15">
        <f t="shared" si="212"/>
        <v>5752.0883423331097</v>
      </c>
      <c r="Q731" s="24">
        <f t="shared" si="213"/>
        <v>76113</v>
      </c>
      <c r="R731" s="24">
        <f t="shared" si="214"/>
        <v>6819700</v>
      </c>
      <c r="S731" s="24">
        <f t="shared" si="215"/>
        <v>4454200</v>
      </c>
      <c r="T731" s="24">
        <f t="shared" si="216"/>
        <v>-2365500</v>
      </c>
      <c r="U731" s="57">
        <f t="shared" si="217"/>
        <v>65.313723477572324</v>
      </c>
      <c r="V731" s="23">
        <f t="shared" si="218"/>
        <v>4378087</v>
      </c>
      <c r="W731" s="58">
        <f t="shared" si="219"/>
        <v>5752.0883423331097</v>
      </c>
    </row>
    <row r="732" spans="1:23" s="20" customFormat="1" x14ac:dyDescent="0.2">
      <c r="A732" s="26" t="s">
        <v>269</v>
      </c>
      <c r="B732" s="70" t="s">
        <v>270</v>
      </c>
      <c r="C732" s="17">
        <v>0</v>
      </c>
      <c r="D732" s="17">
        <v>0</v>
      </c>
      <c r="E732" s="17">
        <v>0</v>
      </c>
      <c r="F732" s="17">
        <f t="shared" si="199"/>
        <v>0</v>
      </c>
      <c r="G732" s="17">
        <f t="shared" si="200"/>
        <v>0</v>
      </c>
      <c r="H732" s="17">
        <f t="shared" si="191"/>
        <v>0</v>
      </c>
      <c r="I732" s="18">
        <f t="shared" si="192"/>
        <v>0</v>
      </c>
      <c r="J732" s="17">
        <v>0</v>
      </c>
      <c r="K732" s="17">
        <v>589104</v>
      </c>
      <c r="L732" s="17">
        <v>0</v>
      </c>
      <c r="M732" s="17">
        <f t="shared" si="209"/>
        <v>589104</v>
      </c>
      <c r="N732" s="19">
        <f t="shared" si="210"/>
        <v>0</v>
      </c>
      <c r="O732" s="23">
        <f t="shared" si="211"/>
        <v>0</v>
      </c>
      <c r="P732" s="15">
        <f t="shared" si="212"/>
        <v>0</v>
      </c>
      <c r="Q732" s="24">
        <f t="shared" si="213"/>
        <v>0</v>
      </c>
      <c r="R732" s="24">
        <f t="shared" si="214"/>
        <v>589104</v>
      </c>
      <c r="S732" s="24">
        <f t="shared" si="215"/>
        <v>0</v>
      </c>
      <c r="T732" s="24">
        <f t="shared" si="216"/>
        <v>-589104</v>
      </c>
      <c r="U732" s="57">
        <f t="shared" si="217"/>
        <v>0</v>
      </c>
      <c r="V732" s="23">
        <f t="shared" si="218"/>
        <v>0</v>
      </c>
      <c r="W732" s="58">
        <f t="shared" si="219"/>
        <v>0</v>
      </c>
    </row>
    <row r="733" spans="1:23" s="20" customFormat="1" ht="25.5" x14ac:dyDescent="0.2">
      <c r="A733" s="26" t="s">
        <v>278</v>
      </c>
      <c r="B733" s="70" t="s">
        <v>275</v>
      </c>
      <c r="C733" s="17">
        <v>0</v>
      </c>
      <c r="D733" s="17">
        <v>0</v>
      </c>
      <c r="E733" s="17">
        <v>0</v>
      </c>
      <c r="F733" s="17">
        <f t="shared" si="199"/>
        <v>0</v>
      </c>
      <c r="G733" s="17">
        <f t="shared" si="200"/>
        <v>0</v>
      </c>
      <c r="H733" s="17">
        <f t="shared" si="191"/>
        <v>0</v>
      </c>
      <c r="I733" s="18">
        <f t="shared" si="192"/>
        <v>0</v>
      </c>
      <c r="J733" s="17">
        <v>0</v>
      </c>
      <c r="K733" s="17">
        <v>589104</v>
      </c>
      <c r="L733" s="17">
        <v>0</v>
      </c>
      <c r="M733" s="17">
        <f t="shared" si="209"/>
        <v>589104</v>
      </c>
      <c r="N733" s="19">
        <f t="shared" si="210"/>
        <v>0</v>
      </c>
      <c r="O733" s="23">
        <f t="shared" si="211"/>
        <v>0</v>
      </c>
      <c r="P733" s="15">
        <f t="shared" si="212"/>
        <v>0</v>
      </c>
      <c r="Q733" s="24">
        <f t="shared" si="213"/>
        <v>0</v>
      </c>
      <c r="R733" s="24">
        <f t="shared" si="214"/>
        <v>589104</v>
      </c>
      <c r="S733" s="24">
        <f t="shared" si="215"/>
        <v>0</v>
      </c>
      <c r="T733" s="24">
        <f t="shared" si="216"/>
        <v>-589104</v>
      </c>
      <c r="U733" s="57">
        <f t="shared" si="217"/>
        <v>0</v>
      </c>
      <c r="V733" s="23">
        <f t="shared" si="218"/>
        <v>0</v>
      </c>
      <c r="W733" s="58">
        <f t="shared" si="219"/>
        <v>0</v>
      </c>
    </row>
    <row r="734" spans="1:23" s="20" customFormat="1" x14ac:dyDescent="0.2">
      <c r="A734" s="26" t="s">
        <v>261</v>
      </c>
      <c r="B734" s="70" t="s">
        <v>262</v>
      </c>
      <c r="C734" s="17">
        <v>0</v>
      </c>
      <c r="D734" s="17">
        <v>0</v>
      </c>
      <c r="E734" s="17">
        <v>0</v>
      </c>
      <c r="F734" s="17">
        <f t="shared" si="199"/>
        <v>0</v>
      </c>
      <c r="G734" s="17">
        <f t="shared" si="200"/>
        <v>0</v>
      </c>
      <c r="H734" s="17">
        <f t="shared" si="191"/>
        <v>0</v>
      </c>
      <c r="I734" s="18">
        <f t="shared" si="192"/>
        <v>0</v>
      </c>
      <c r="J734" s="17">
        <v>0</v>
      </c>
      <c r="K734" s="17">
        <v>0</v>
      </c>
      <c r="L734" s="17">
        <v>0</v>
      </c>
      <c r="M734" s="17">
        <f t="shared" si="209"/>
        <v>0</v>
      </c>
      <c r="N734" s="19">
        <f t="shared" si="210"/>
        <v>0</v>
      </c>
      <c r="O734" s="23">
        <f t="shared" si="211"/>
        <v>0</v>
      </c>
      <c r="P734" s="15">
        <f t="shared" si="212"/>
        <v>0</v>
      </c>
      <c r="Q734" s="59">
        <f t="shared" si="213"/>
        <v>0</v>
      </c>
      <c r="R734" s="24">
        <f t="shared" si="214"/>
        <v>0</v>
      </c>
      <c r="S734" s="24">
        <f t="shared" si="215"/>
        <v>0</v>
      </c>
      <c r="T734" s="24">
        <f t="shared" si="216"/>
        <v>0</v>
      </c>
      <c r="U734" s="57">
        <f t="shared" si="217"/>
        <v>0</v>
      </c>
      <c r="V734" s="23">
        <f t="shared" si="218"/>
        <v>0</v>
      </c>
      <c r="W734" s="58">
        <f t="shared" si="219"/>
        <v>0</v>
      </c>
    </row>
    <row r="735" spans="1:23" s="20" customFormat="1" x14ac:dyDescent="0.2">
      <c r="A735" s="26" t="s">
        <v>263</v>
      </c>
      <c r="B735" s="70" t="s">
        <v>264</v>
      </c>
      <c r="C735" s="17">
        <v>0</v>
      </c>
      <c r="D735" s="17">
        <v>0</v>
      </c>
      <c r="E735" s="17">
        <v>0</v>
      </c>
      <c r="F735" s="17">
        <f t="shared" si="199"/>
        <v>0</v>
      </c>
      <c r="G735" s="17">
        <f t="shared" si="200"/>
        <v>0</v>
      </c>
      <c r="H735" s="17">
        <f t="shared" si="191"/>
        <v>0</v>
      </c>
      <c r="I735" s="18">
        <f t="shared" si="192"/>
        <v>0</v>
      </c>
      <c r="J735" s="17">
        <v>0</v>
      </c>
      <c r="K735" s="17">
        <v>0</v>
      </c>
      <c r="L735" s="17">
        <v>0</v>
      </c>
      <c r="M735" s="17">
        <f t="shared" si="209"/>
        <v>0</v>
      </c>
      <c r="N735" s="19">
        <f t="shared" si="210"/>
        <v>0</v>
      </c>
      <c r="O735" s="23">
        <f t="shared" si="211"/>
        <v>0</v>
      </c>
      <c r="P735" s="15">
        <f t="shared" si="212"/>
        <v>0</v>
      </c>
      <c r="Q735" s="24">
        <f t="shared" si="213"/>
        <v>0</v>
      </c>
      <c r="R735" s="24">
        <f t="shared" si="214"/>
        <v>0</v>
      </c>
      <c r="S735" s="24">
        <f t="shared" si="215"/>
        <v>0</v>
      </c>
      <c r="T735" s="24">
        <f t="shared" si="216"/>
        <v>0</v>
      </c>
      <c r="U735" s="57">
        <f t="shared" si="217"/>
        <v>0</v>
      </c>
      <c r="V735" s="23">
        <f t="shared" si="218"/>
        <v>0</v>
      </c>
      <c r="W735" s="58">
        <f t="shared" si="219"/>
        <v>0</v>
      </c>
    </row>
    <row r="736" spans="1:23" s="20" customFormat="1" x14ac:dyDescent="0.2">
      <c r="A736" s="26" t="s">
        <v>188</v>
      </c>
      <c r="B736" s="70" t="s">
        <v>279</v>
      </c>
      <c r="C736" s="17">
        <v>0</v>
      </c>
      <c r="D736" s="17">
        <v>0</v>
      </c>
      <c r="E736" s="17">
        <v>0</v>
      </c>
      <c r="F736" s="17">
        <f t="shared" si="199"/>
        <v>0</v>
      </c>
      <c r="G736" s="17">
        <f t="shared" si="200"/>
        <v>0</v>
      </c>
      <c r="H736" s="17">
        <f t="shared" si="191"/>
        <v>0</v>
      </c>
      <c r="I736" s="18">
        <f t="shared" si="192"/>
        <v>0</v>
      </c>
      <c r="J736" s="17">
        <v>15109522.1</v>
      </c>
      <c r="K736" s="17">
        <v>77941396</v>
      </c>
      <c r="L736" s="17">
        <v>2669293.54</v>
      </c>
      <c r="M736" s="17">
        <f t="shared" si="209"/>
        <v>75272102.459999993</v>
      </c>
      <c r="N736" s="19">
        <f t="shared" si="210"/>
        <v>3.4247443297012543</v>
      </c>
      <c r="O736" s="23">
        <f t="shared" si="211"/>
        <v>-12440228.559999999</v>
      </c>
      <c r="P736" s="15">
        <f t="shared" si="212"/>
        <v>-82.333699753481937</v>
      </c>
      <c r="Q736" s="59">
        <f t="shared" si="213"/>
        <v>15109522.1</v>
      </c>
      <c r="R736" s="24">
        <f t="shared" si="214"/>
        <v>77941396</v>
      </c>
      <c r="S736" s="24">
        <f t="shared" si="215"/>
        <v>2669293.54</v>
      </c>
      <c r="T736" s="24">
        <f t="shared" si="216"/>
        <v>-75272102.459999993</v>
      </c>
      <c r="U736" s="57">
        <f t="shared" si="217"/>
        <v>3.4247443297012543</v>
      </c>
      <c r="V736" s="23">
        <f t="shared" si="218"/>
        <v>-12440228.559999999</v>
      </c>
      <c r="W736" s="58">
        <f t="shared" si="219"/>
        <v>-82.333699753481937</v>
      </c>
    </row>
    <row r="737" spans="1:23" s="20" customFormat="1" ht="25.5" x14ac:dyDescent="0.2">
      <c r="A737" s="26" t="s">
        <v>280</v>
      </c>
      <c r="B737" s="70" t="s">
        <v>281</v>
      </c>
      <c r="C737" s="17">
        <v>0</v>
      </c>
      <c r="D737" s="17">
        <v>0</v>
      </c>
      <c r="E737" s="17">
        <v>0</v>
      </c>
      <c r="F737" s="17">
        <f t="shared" si="199"/>
        <v>0</v>
      </c>
      <c r="G737" s="17">
        <f t="shared" si="200"/>
        <v>0</v>
      </c>
      <c r="H737" s="17">
        <f t="shared" si="191"/>
        <v>0</v>
      </c>
      <c r="I737" s="18">
        <f t="shared" si="192"/>
        <v>0</v>
      </c>
      <c r="J737" s="17">
        <v>15109522.1</v>
      </c>
      <c r="K737" s="17">
        <v>77941396</v>
      </c>
      <c r="L737" s="17">
        <v>2669293.54</v>
      </c>
      <c r="M737" s="17">
        <f t="shared" si="209"/>
        <v>75272102.459999993</v>
      </c>
      <c r="N737" s="19">
        <f t="shared" si="210"/>
        <v>3.4247443297012543</v>
      </c>
      <c r="O737" s="23">
        <f t="shared" si="211"/>
        <v>-12440228.559999999</v>
      </c>
      <c r="P737" s="15">
        <f t="shared" si="212"/>
        <v>-82.333699753481937</v>
      </c>
      <c r="Q737" s="24">
        <f t="shared" si="213"/>
        <v>15109522.1</v>
      </c>
      <c r="R737" s="24">
        <f t="shared" si="214"/>
        <v>77941396</v>
      </c>
      <c r="S737" s="24">
        <f t="shared" si="215"/>
        <v>2669293.54</v>
      </c>
      <c r="T737" s="24">
        <f t="shared" si="216"/>
        <v>-75272102.459999993</v>
      </c>
      <c r="U737" s="57">
        <f t="shared" si="217"/>
        <v>3.4247443297012543</v>
      </c>
      <c r="V737" s="23">
        <f t="shared" si="218"/>
        <v>-12440228.559999999</v>
      </c>
      <c r="W737" s="58">
        <f t="shared" si="219"/>
        <v>-82.333699753481937</v>
      </c>
    </row>
    <row r="738" spans="1:23" s="20" customFormat="1" x14ac:dyDescent="0.2">
      <c r="A738" s="34" t="s">
        <v>238</v>
      </c>
      <c r="B738" s="71" t="s">
        <v>239</v>
      </c>
      <c r="C738" s="35">
        <v>339879.5</v>
      </c>
      <c r="D738" s="35">
        <v>439811</v>
      </c>
      <c r="E738" s="35">
        <v>413183.25000000006</v>
      </c>
      <c r="F738" s="35">
        <f t="shared" si="199"/>
        <v>26627.749999999942</v>
      </c>
      <c r="G738" s="42">
        <f t="shared" si="200"/>
        <v>93.94563801269183</v>
      </c>
      <c r="H738" s="35">
        <f t="shared" si="191"/>
        <v>73303.750000000058</v>
      </c>
      <c r="I738" s="15">
        <f t="shared" si="192"/>
        <v>21.56757027122849</v>
      </c>
      <c r="J738" s="35">
        <v>0</v>
      </c>
      <c r="K738" s="35">
        <v>0</v>
      </c>
      <c r="L738" s="35">
        <v>0</v>
      </c>
      <c r="M738" s="35">
        <f t="shared" si="209"/>
        <v>0</v>
      </c>
      <c r="N738" s="42">
        <f t="shared" si="210"/>
        <v>0</v>
      </c>
      <c r="O738" s="35">
        <f t="shared" si="211"/>
        <v>0</v>
      </c>
      <c r="P738" s="15">
        <f t="shared" si="212"/>
        <v>0</v>
      </c>
      <c r="Q738" s="24">
        <f t="shared" si="213"/>
        <v>339879.5</v>
      </c>
      <c r="R738" s="24">
        <f t="shared" si="214"/>
        <v>439811</v>
      </c>
      <c r="S738" s="24">
        <f t="shared" si="215"/>
        <v>413183.25000000006</v>
      </c>
      <c r="T738" s="24">
        <f t="shared" si="216"/>
        <v>-26627.749999999942</v>
      </c>
      <c r="U738" s="57">
        <f t="shared" si="217"/>
        <v>93.94563801269183</v>
      </c>
      <c r="V738" s="23">
        <f t="shared" si="218"/>
        <v>73303.750000000058</v>
      </c>
      <c r="W738" s="58">
        <f t="shared" si="219"/>
        <v>21.56757027122849</v>
      </c>
    </row>
    <row r="739" spans="1:23" s="20" customFormat="1" x14ac:dyDescent="0.2">
      <c r="A739" s="28" t="s">
        <v>109</v>
      </c>
      <c r="B739" s="65" t="s">
        <v>110</v>
      </c>
      <c r="C739" s="23">
        <v>339879.5</v>
      </c>
      <c r="D739" s="23">
        <v>439811</v>
      </c>
      <c r="E739" s="23">
        <v>413183.25000000006</v>
      </c>
      <c r="F739" s="23">
        <f t="shared" si="199"/>
        <v>26627.749999999942</v>
      </c>
      <c r="G739" s="14">
        <f t="shared" si="200"/>
        <v>93.94563801269183</v>
      </c>
      <c r="H739" s="23">
        <f t="shared" si="191"/>
        <v>73303.750000000058</v>
      </c>
      <c r="I739" s="15">
        <f t="shared" si="192"/>
        <v>21.56757027122849</v>
      </c>
      <c r="J739" s="23">
        <v>0</v>
      </c>
      <c r="K739" s="23">
        <v>0</v>
      </c>
      <c r="L739" s="23">
        <v>0</v>
      </c>
      <c r="M739" s="23">
        <f t="shared" si="209"/>
        <v>0</v>
      </c>
      <c r="N739" s="14">
        <f t="shared" si="210"/>
        <v>0</v>
      </c>
      <c r="O739" s="23">
        <f t="shared" si="211"/>
        <v>0</v>
      </c>
      <c r="P739" s="15">
        <f t="shared" si="212"/>
        <v>0</v>
      </c>
      <c r="Q739" s="24">
        <f t="shared" si="213"/>
        <v>339879.5</v>
      </c>
      <c r="R739" s="24">
        <f t="shared" si="214"/>
        <v>439811</v>
      </c>
      <c r="S739" s="24">
        <f t="shared" si="215"/>
        <v>413183.25000000006</v>
      </c>
      <c r="T739" s="24">
        <f t="shared" si="216"/>
        <v>-26627.749999999942</v>
      </c>
      <c r="U739" s="57">
        <f t="shared" si="217"/>
        <v>93.94563801269183</v>
      </c>
      <c r="V739" s="23">
        <f t="shared" si="218"/>
        <v>73303.750000000058</v>
      </c>
      <c r="W739" s="58">
        <f t="shared" si="219"/>
        <v>21.56757027122849</v>
      </c>
    </row>
    <row r="740" spans="1:23" s="20" customFormat="1" ht="25.5" x14ac:dyDescent="0.2">
      <c r="A740" s="28" t="s">
        <v>111</v>
      </c>
      <c r="B740" s="65" t="s">
        <v>112</v>
      </c>
      <c r="C740" s="23">
        <v>317796.21000000002</v>
      </c>
      <c r="D740" s="23">
        <v>397456</v>
      </c>
      <c r="E740" s="23">
        <v>383588.34</v>
      </c>
      <c r="F740" s="23">
        <f t="shared" si="199"/>
        <v>13867.659999999974</v>
      </c>
      <c r="G740" s="14">
        <f t="shared" si="200"/>
        <v>96.510894287669586</v>
      </c>
      <c r="H740" s="23">
        <f t="shared" si="191"/>
        <v>65792.13</v>
      </c>
      <c r="I740" s="15">
        <f t="shared" si="192"/>
        <v>20.702616308734449</v>
      </c>
      <c r="J740" s="23">
        <v>0</v>
      </c>
      <c r="K740" s="23">
        <v>0</v>
      </c>
      <c r="L740" s="23">
        <v>0</v>
      </c>
      <c r="M740" s="23">
        <f t="shared" si="209"/>
        <v>0</v>
      </c>
      <c r="N740" s="14">
        <f t="shared" si="210"/>
        <v>0</v>
      </c>
      <c r="O740" s="23">
        <f t="shared" si="211"/>
        <v>0</v>
      </c>
      <c r="P740" s="15">
        <f t="shared" si="212"/>
        <v>0</v>
      </c>
      <c r="Q740" s="24">
        <f t="shared" si="213"/>
        <v>317796.21000000002</v>
      </c>
      <c r="R740" s="24">
        <f t="shared" si="214"/>
        <v>397456</v>
      </c>
      <c r="S740" s="24">
        <f t="shared" si="215"/>
        <v>383588.34</v>
      </c>
      <c r="T740" s="24">
        <f t="shared" si="216"/>
        <v>-13867.659999999974</v>
      </c>
      <c r="U740" s="57">
        <f t="shared" si="217"/>
        <v>96.510894287669586</v>
      </c>
      <c r="V740" s="23">
        <f t="shared" si="218"/>
        <v>65792.13</v>
      </c>
      <c r="W740" s="58">
        <f t="shared" si="219"/>
        <v>20.702616308734449</v>
      </c>
    </row>
    <row r="741" spans="1:23" s="20" customFormat="1" x14ac:dyDescent="0.2">
      <c r="A741" s="28" t="s">
        <v>113</v>
      </c>
      <c r="B741" s="65" t="s">
        <v>114</v>
      </c>
      <c r="C741" s="23">
        <v>265302.94</v>
      </c>
      <c r="D741" s="23">
        <v>325784</v>
      </c>
      <c r="E741" s="23">
        <v>320200.15000000002</v>
      </c>
      <c r="F741" s="23">
        <f t="shared" si="199"/>
        <v>5583.8499999999767</v>
      </c>
      <c r="G741" s="14">
        <f t="shared" si="200"/>
        <v>98.286026938093968</v>
      </c>
      <c r="H741" s="23">
        <f t="shared" si="191"/>
        <v>54897.210000000021</v>
      </c>
      <c r="I741" s="15">
        <f t="shared" si="192"/>
        <v>20.69227351947174</v>
      </c>
      <c r="J741" s="23">
        <v>0</v>
      </c>
      <c r="K741" s="23">
        <v>0</v>
      </c>
      <c r="L741" s="23">
        <v>0</v>
      </c>
      <c r="M741" s="23">
        <f t="shared" si="209"/>
        <v>0</v>
      </c>
      <c r="N741" s="14">
        <f t="shared" si="210"/>
        <v>0</v>
      </c>
      <c r="O741" s="23">
        <f t="shared" si="211"/>
        <v>0</v>
      </c>
      <c r="P741" s="15">
        <f t="shared" si="212"/>
        <v>0</v>
      </c>
      <c r="Q741" s="24">
        <f t="shared" si="213"/>
        <v>265302.94</v>
      </c>
      <c r="R741" s="24">
        <f t="shared" si="214"/>
        <v>325784</v>
      </c>
      <c r="S741" s="24">
        <f t="shared" si="215"/>
        <v>320200.15000000002</v>
      </c>
      <c r="T741" s="24">
        <f t="shared" si="216"/>
        <v>-5583.8499999999767</v>
      </c>
      <c r="U741" s="57">
        <f t="shared" si="217"/>
        <v>98.286026938093968</v>
      </c>
      <c r="V741" s="23">
        <f t="shared" si="218"/>
        <v>54897.210000000021</v>
      </c>
      <c r="W741" s="58">
        <f t="shared" si="219"/>
        <v>20.69227351947174</v>
      </c>
    </row>
    <row r="742" spans="1:23" s="20" customFormat="1" x14ac:dyDescent="0.2">
      <c r="A742" s="28" t="s">
        <v>115</v>
      </c>
      <c r="B742" s="65" t="s">
        <v>116</v>
      </c>
      <c r="C742" s="23">
        <v>265302.94</v>
      </c>
      <c r="D742" s="23">
        <v>325784</v>
      </c>
      <c r="E742" s="23">
        <v>320200.15000000002</v>
      </c>
      <c r="F742" s="23">
        <f t="shared" si="199"/>
        <v>5583.8499999999767</v>
      </c>
      <c r="G742" s="14">
        <f t="shared" si="200"/>
        <v>98.286026938093968</v>
      </c>
      <c r="H742" s="23">
        <f t="shared" si="191"/>
        <v>54897.210000000021</v>
      </c>
      <c r="I742" s="15">
        <f t="shared" si="192"/>
        <v>20.69227351947174</v>
      </c>
      <c r="J742" s="23">
        <v>0</v>
      </c>
      <c r="K742" s="23">
        <v>0</v>
      </c>
      <c r="L742" s="23">
        <v>0</v>
      </c>
      <c r="M742" s="23">
        <f t="shared" si="209"/>
        <v>0</v>
      </c>
      <c r="N742" s="14">
        <f t="shared" si="210"/>
        <v>0</v>
      </c>
      <c r="O742" s="23">
        <f t="shared" si="211"/>
        <v>0</v>
      </c>
      <c r="P742" s="15">
        <f t="shared" si="212"/>
        <v>0</v>
      </c>
      <c r="Q742" s="24">
        <f t="shared" si="213"/>
        <v>265302.94</v>
      </c>
      <c r="R742" s="24">
        <f t="shared" si="214"/>
        <v>325784</v>
      </c>
      <c r="S742" s="24">
        <f t="shared" si="215"/>
        <v>320200.15000000002</v>
      </c>
      <c r="T742" s="24">
        <f t="shared" si="216"/>
        <v>-5583.8499999999767</v>
      </c>
      <c r="U742" s="57">
        <f t="shared" si="217"/>
        <v>98.286026938093968</v>
      </c>
      <c r="V742" s="23">
        <f t="shared" si="218"/>
        <v>54897.210000000021</v>
      </c>
      <c r="W742" s="58">
        <f t="shared" si="219"/>
        <v>20.69227351947174</v>
      </c>
    </row>
    <row r="743" spans="1:23" s="20" customFormat="1" x14ac:dyDescent="0.2">
      <c r="A743" s="28" t="s">
        <v>117</v>
      </c>
      <c r="B743" s="65" t="s">
        <v>118</v>
      </c>
      <c r="C743" s="23">
        <v>52493.27</v>
      </c>
      <c r="D743" s="23">
        <v>71672</v>
      </c>
      <c r="E743" s="23">
        <v>63388.19</v>
      </c>
      <c r="F743" s="23">
        <f t="shared" si="199"/>
        <v>8283.8099999999977</v>
      </c>
      <c r="G743" s="14">
        <f t="shared" si="200"/>
        <v>88.442055474941412</v>
      </c>
      <c r="H743" s="23">
        <f t="shared" si="191"/>
        <v>10894.920000000006</v>
      </c>
      <c r="I743" s="15">
        <f t="shared" si="192"/>
        <v>20.754889150552074</v>
      </c>
      <c r="J743" s="23">
        <v>0</v>
      </c>
      <c r="K743" s="23">
        <v>0</v>
      </c>
      <c r="L743" s="23">
        <v>0</v>
      </c>
      <c r="M743" s="23">
        <f t="shared" si="209"/>
        <v>0</v>
      </c>
      <c r="N743" s="14">
        <f t="shared" si="210"/>
        <v>0</v>
      </c>
      <c r="O743" s="23">
        <f t="shared" si="211"/>
        <v>0</v>
      </c>
      <c r="P743" s="15">
        <f t="shared" si="212"/>
        <v>0</v>
      </c>
      <c r="Q743" s="24">
        <f t="shared" si="213"/>
        <v>52493.27</v>
      </c>
      <c r="R743" s="24">
        <f t="shared" si="214"/>
        <v>71672</v>
      </c>
      <c r="S743" s="24">
        <f t="shared" si="215"/>
        <v>63388.19</v>
      </c>
      <c r="T743" s="24">
        <f t="shared" si="216"/>
        <v>-8283.8099999999977</v>
      </c>
      <c r="U743" s="57">
        <f t="shared" si="217"/>
        <v>88.442055474941412</v>
      </c>
      <c r="V743" s="23">
        <f t="shared" si="218"/>
        <v>10894.920000000006</v>
      </c>
      <c r="W743" s="58">
        <f t="shared" si="219"/>
        <v>20.754889150552074</v>
      </c>
    </row>
    <row r="744" spans="1:23" s="20" customFormat="1" x14ac:dyDescent="0.2">
      <c r="A744" s="28" t="s">
        <v>119</v>
      </c>
      <c r="B744" s="65" t="s">
        <v>120</v>
      </c>
      <c r="C744" s="23">
        <v>22083.29</v>
      </c>
      <c r="D744" s="23">
        <v>42355</v>
      </c>
      <c r="E744" s="23">
        <v>29594.91</v>
      </c>
      <c r="F744" s="23">
        <f t="shared" si="199"/>
        <v>12760.09</v>
      </c>
      <c r="G744" s="14">
        <f t="shared" si="200"/>
        <v>69.873474206114977</v>
      </c>
      <c r="H744" s="23">
        <f t="shared" si="191"/>
        <v>7511.619999999999</v>
      </c>
      <c r="I744" s="15">
        <f t="shared" si="192"/>
        <v>34.01494976518444</v>
      </c>
      <c r="J744" s="23">
        <v>0</v>
      </c>
      <c r="K744" s="23">
        <v>0</v>
      </c>
      <c r="L744" s="23">
        <v>0</v>
      </c>
      <c r="M744" s="23">
        <f t="shared" si="209"/>
        <v>0</v>
      </c>
      <c r="N744" s="14">
        <f t="shared" si="210"/>
        <v>0</v>
      </c>
      <c r="O744" s="23">
        <f t="shared" si="211"/>
        <v>0</v>
      </c>
      <c r="P744" s="15">
        <f t="shared" si="212"/>
        <v>0</v>
      </c>
      <c r="Q744" s="24">
        <f t="shared" si="213"/>
        <v>22083.29</v>
      </c>
      <c r="R744" s="24">
        <f t="shared" si="214"/>
        <v>42355</v>
      </c>
      <c r="S744" s="24">
        <f t="shared" si="215"/>
        <v>29594.91</v>
      </c>
      <c r="T744" s="24">
        <f t="shared" si="216"/>
        <v>-12760.09</v>
      </c>
      <c r="U744" s="57">
        <f t="shared" si="217"/>
        <v>69.873474206114977</v>
      </c>
      <c r="V744" s="23">
        <f t="shared" si="218"/>
        <v>7511.619999999999</v>
      </c>
      <c r="W744" s="58">
        <f t="shared" si="219"/>
        <v>34.01494976518444</v>
      </c>
    </row>
    <row r="745" spans="1:23" s="20" customFormat="1" ht="25.5" x14ac:dyDescent="0.2">
      <c r="A745" s="28" t="s">
        <v>121</v>
      </c>
      <c r="B745" s="65" t="s">
        <v>122</v>
      </c>
      <c r="C745" s="23">
        <v>0</v>
      </c>
      <c r="D745" s="23">
        <v>6500</v>
      </c>
      <c r="E745" s="23">
        <v>6500</v>
      </c>
      <c r="F745" s="23">
        <f t="shared" si="199"/>
        <v>0</v>
      </c>
      <c r="G745" s="14">
        <f t="shared" si="200"/>
        <v>100</v>
      </c>
      <c r="H745" s="23">
        <f t="shared" si="191"/>
        <v>6500</v>
      </c>
      <c r="I745" s="15">
        <f t="shared" si="192"/>
        <v>0</v>
      </c>
      <c r="J745" s="23">
        <v>0</v>
      </c>
      <c r="K745" s="23">
        <v>0</v>
      </c>
      <c r="L745" s="23">
        <v>0</v>
      </c>
      <c r="M745" s="23">
        <f t="shared" si="209"/>
        <v>0</v>
      </c>
      <c r="N745" s="14">
        <f t="shared" si="210"/>
        <v>0</v>
      </c>
      <c r="O745" s="23">
        <f t="shared" si="211"/>
        <v>0</v>
      </c>
      <c r="P745" s="15">
        <f t="shared" si="212"/>
        <v>0</v>
      </c>
      <c r="Q745" s="24">
        <f t="shared" si="213"/>
        <v>0</v>
      </c>
      <c r="R745" s="24">
        <f t="shared" si="214"/>
        <v>6500</v>
      </c>
      <c r="S745" s="24">
        <f t="shared" si="215"/>
        <v>6500</v>
      </c>
      <c r="T745" s="24">
        <f t="shared" si="216"/>
        <v>0</v>
      </c>
      <c r="U745" s="57">
        <f t="shared" si="217"/>
        <v>100</v>
      </c>
      <c r="V745" s="23">
        <f t="shared" si="218"/>
        <v>6500</v>
      </c>
      <c r="W745" s="58">
        <f t="shared" si="219"/>
        <v>0</v>
      </c>
    </row>
    <row r="746" spans="1:23" s="20" customFormat="1" x14ac:dyDescent="0.2">
      <c r="A746" s="28" t="s">
        <v>123</v>
      </c>
      <c r="B746" s="65" t="s">
        <v>124</v>
      </c>
      <c r="C746" s="23">
        <v>2466.81</v>
      </c>
      <c r="D746" s="23">
        <v>799</v>
      </c>
      <c r="E746" s="23">
        <v>798.27</v>
      </c>
      <c r="F746" s="23">
        <f t="shared" si="199"/>
        <v>0.73000000000001819</v>
      </c>
      <c r="G746" s="14">
        <f t="shared" si="200"/>
        <v>99.908635794743432</v>
      </c>
      <c r="H746" s="23">
        <f t="shared" si="191"/>
        <v>-1668.54</v>
      </c>
      <c r="I746" s="15">
        <f t="shared" si="192"/>
        <v>-67.639583105306045</v>
      </c>
      <c r="J746" s="23">
        <v>0</v>
      </c>
      <c r="K746" s="23">
        <v>0</v>
      </c>
      <c r="L746" s="23">
        <v>0</v>
      </c>
      <c r="M746" s="23">
        <f t="shared" si="209"/>
        <v>0</v>
      </c>
      <c r="N746" s="14">
        <f t="shared" si="210"/>
        <v>0</v>
      </c>
      <c r="O746" s="23">
        <f t="shared" si="211"/>
        <v>0</v>
      </c>
      <c r="P746" s="15">
        <f t="shared" si="212"/>
        <v>0</v>
      </c>
      <c r="Q746" s="24">
        <f t="shared" si="213"/>
        <v>2466.81</v>
      </c>
      <c r="R746" s="24">
        <f t="shared" si="214"/>
        <v>799</v>
      </c>
      <c r="S746" s="24">
        <f t="shared" si="215"/>
        <v>798.27</v>
      </c>
      <c r="T746" s="24">
        <f t="shared" si="216"/>
        <v>-0.73000000000001819</v>
      </c>
      <c r="U746" s="57">
        <f t="shared" si="217"/>
        <v>99.908635794743432</v>
      </c>
      <c r="V746" s="23">
        <f t="shared" si="218"/>
        <v>-1668.54</v>
      </c>
      <c r="W746" s="58">
        <f t="shared" si="219"/>
        <v>-67.639583105306045</v>
      </c>
    </row>
    <row r="747" spans="1:23" s="20" customFormat="1" ht="25.5" x14ac:dyDescent="0.2">
      <c r="A747" s="28" t="s">
        <v>127</v>
      </c>
      <c r="B747" s="65" t="s">
        <v>128</v>
      </c>
      <c r="C747" s="23">
        <v>19616.48</v>
      </c>
      <c r="D747" s="23">
        <v>35056</v>
      </c>
      <c r="E747" s="23">
        <v>22296.639999999999</v>
      </c>
      <c r="F747" s="23">
        <f t="shared" si="199"/>
        <v>12759.36</v>
      </c>
      <c r="G747" s="14">
        <f t="shared" si="200"/>
        <v>63.602921040620721</v>
      </c>
      <c r="H747" s="23">
        <f t="shared" si="191"/>
        <v>2680.16</v>
      </c>
      <c r="I747" s="15">
        <f t="shared" si="192"/>
        <v>13.662797810820294</v>
      </c>
      <c r="J747" s="23">
        <v>0</v>
      </c>
      <c r="K747" s="23">
        <v>0</v>
      </c>
      <c r="L747" s="23">
        <v>0</v>
      </c>
      <c r="M747" s="23">
        <f t="shared" si="209"/>
        <v>0</v>
      </c>
      <c r="N747" s="14">
        <f t="shared" si="210"/>
        <v>0</v>
      </c>
      <c r="O747" s="23">
        <f t="shared" si="211"/>
        <v>0</v>
      </c>
      <c r="P747" s="15">
        <f t="shared" si="212"/>
        <v>0</v>
      </c>
      <c r="Q747" s="24">
        <f t="shared" si="213"/>
        <v>19616.48</v>
      </c>
      <c r="R747" s="24">
        <f t="shared" si="214"/>
        <v>35056</v>
      </c>
      <c r="S747" s="24">
        <f t="shared" si="215"/>
        <v>22296.639999999999</v>
      </c>
      <c r="T747" s="24">
        <f t="shared" si="216"/>
        <v>-12759.36</v>
      </c>
      <c r="U747" s="57">
        <f t="shared" si="217"/>
        <v>63.602921040620721</v>
      </c>
      <c r="V747" s="23">
        <f t="shared" si="218"/>
        <v>2680.16</v>
      </c>
      <c r="W747" s="58">
        <f t="shared" si="219"/>
        <v>13.662797810820294</v>
      </c>
    </row>
    <row r="748" spans="1:23" s="20" customFormat="1" x14ac:dyDescent="0.2">
      <c r="A748" s="28" t="s">
        <v>133</v>
      </c>
      <c r="B748" s="65" t="s">
        <v>134</v>
      </c>
      <c r="C748" s="23">
        <v>19616.48</v>
      </c>
      <c r="D748" s="23">
        <v>35056</v>
      </c>
      <c r="E748" s="23">
        <v>22296.639999999999</v>
      </c>
      <c r="F748" s="23">
        <f t="shared" si="199"/>
        <v>12759.36</v>
      </c>
      <c r="G748" s="14">
        <f t="shared" si="200"/>
        <v>63.602921040620721</v>
      </c>
      <c r="H748" s="23">
        <f t="shared" si="191"/>
        <v>2680.16</v>
      </c>
      <c r="I748" s="15">
        <f t="shared" si="192"/>
        <v>13.662797810820294</v>
      </c>
      <c r="J748" s="23">
        <v>0</v>
      </c>
      <c r="K748" s="23">
        <v>0</v>
      </c>
      <c r="L748" s="23">
        <v>0</v>
      </c>
      <c r="M748" s="23">
        <f t="shared" si="209"/>
        <v>0</v>
      </c>
      <c r="N748" s="14">
        <f t="shared" si="210"/>
        <v>0</v>
      </c>
      <c r="O748" s="23">
        <f t="shared" si="211"/>
        <v>0</v>
      </c>
      <c r="P748" s="15">
        <f t="shared" si="212"/>
        <v>0</v>
      </c>
      <c r="Q748" s="24">
        <f t="shared" si="213"/>
        <v>19616.48</v>
      </c>
      <c r="R748" s="24">
        <f t="shared" si="214"/>
        <v>35056</v>
      </c>
      <c r="S748" s="24">
        <f t="shared" si="215"/>
        <v>22296.639999999999</v>
      </c>
      <c r="T748" s="24">
        <f t="shared" si="216"/>
        <v>-12759.36</v>
      </c>
      <c r="U748" s="57">
        <f t="shared" si="217"/>
        <v>63.602921040620721</v>
      </c>
      <c r="V748" s="23">
        <f t="shared" si="218"/>
        <v>2680.16</v>
      </c>
      <c r="W748" s="58">
        <f t="shared" si="219"/>
        <v>13.662797810820294</v>
      </c>
    </row>
    <row r="749" spans="1:23" s="20" customFormat="1" x14ac:dyDescent="0.2">
      <c r="A749" s="28" t="s">
        <v>155</v>
      </c>
      <c r="B749" s="65" t="s">
        <v>156</v>
      </c>
      <c r="C749" s="23">
        <v>0</v>
      </c>
      <c r="D749" s="23">
        <v>0</v>
      </c>
      <c r="E749" s="23">
        <v>0</v>
      </c>
      <c r="F749" s="23">
        <f t="shared" si="199"/>
        <v>0</v>
      </c>
      <c r="G749" s="23">
        <f t="shared" si="200"/>
        <v>0</v>
      </c>
      <c r="H749" s="23">
        <f t="shared" si="191"/>
        <v>0</v>
      </c>
      <c r="I749" s="15">
        <f t="shared" si="192"/>
        <v>0</v>
      </c>
      <c r="J749" s="23">
        <v>0</v>
      </c>
      <c r="K749" s="23">
        <v>0</v>
      </c>
      <c r="L749" s="23">
        <v>0</v>
      </c>
      <c r="M749" s="23">
        <f t="shared" si="209"/>
        <v>0</v>
      </c>
      <c r="N749" s="23">
        <f t="shared" si="210"/>
        <v>0</v>
      </c>
      <c r="O749" s="23">
        <f t="shared" si="211"/>
        <v>0</v>
      </c>
      <c r="P749" s="15">
        <f t="shared" si="212"/>
        <v>0</v>
      </c>
      <c r="Q749" s="24">
        <f t="shared" si="213"/>
        <v>0</v>
      </c>
      <c r="R749" s="24">
        <f t="shared" si="214"/>
        <v>0</v>
      </c>
      <c r="S749" s="24">
        <f t="shared" si="215"/>
        <v>0</v>
      </c>
      <c r="T749" s="24">
        <f t="shared" si="216"/>
        <v>0</v>
      </c>
      <c r="U749" s="57">
        <f t="shared" si="217"/>
        <v>0</v>
      </c>
      <c r="V749" s="23">
        <f t="shared" si="218"/>
        <v>0</v>
      </c>
      <c r="W749" s="58">
        <f t="shared" si="219"/>
        <v>0</v>
      </c>
    </row>
    <row r="750" spans="1:23" s="20" customFormat="1" x14ac:dyDescent="0.2">
      <c r="A750" s="28" t="s">
        <v>181</v>
      </c>
      <c r="B750" s="65" t="s">
        <v>182</v>
      </c>
      <c r="C750" s="23">
        <v>0</v>
      </c>
      <c r="D750" s="23">
        <v>0</v>
      </c>
      <c r="E750" s="23">
        <v>0</v>
      </c>
      <c r="F750" s="23">
        <f t="shared" si="199"/>
        <v>0</v>
      </c>
      <c r="G750" s="23">
        <f t="shared" si="200"/>
        <v>0</v>
      </c>
      <c r="H750" s="23">
        <f t="shared" si="191"/>
        <v>0</v>
      </c>
      <c r="I750" s="15">
        <f t="shared" si="192"/>
        <v>0</v>
      </c>
      <c r="J750" s="23">
        <v>0</v>
      </c>
      <c r="K750" s="23">
        <v>0</v>
      </c>
      <c r="L750" s="23">
        <v>0</v>
      </c>
      <c r="M750" s="23">
        <f t="shared" si="209"/>
        <v>0</v>
      </c>
      <c r="N750" s="23">
        <f t="shared" si="210"/>
        <v>0</v>
      </c>
      <c r="O750" s="23">
        <f t="shared" si="211"/>
        <v>0</v>
      </c>
      <c r="P750" s="15">
        <f t="shared" si="212"/>
        <v>0</v>
      </c>
      <c r="Q750" s="24">
        <f t="shared" si="213"/>
        <v>0</v>
      </c>
      <c r="R750" s="24">
        <f t="shared" si="214"/>
        <v>0</v>
      </c>
      <c r="S750" s="24">
        <f t="shared" si="215"/>
        <v>0</v>
      </c>
      <c r="T750" s="24">
        <f t="shared" si="216"/>
        <v>0</v>
      </c>
      <c r="U750" s="57">
        <f t="shared" si="217"/>
        <v>0</v>
      </c>
      <c r="V750" s="23">
        <f t="shared" si="218"/>
        <v>0</v>
      </c>
      <c r="W750" s="58">
        <f t="shared" si="219"/>
        <v>0</v>
      </c>
    </row>
    <row r="751" spans="1:23" s="20" customFormat="1" x14ac:dyDescent="0.2">
      <c r="A751" s="28" t="s">
        <v>141</v>
      </c>
      <c r="B751" s="65" t="s">
        <v>142</v>
      </c>
      <c r="C751" s="23">
        <v>0</v>
      </c>
      <c r="D751" s="23">
        <v>0</v>
      </c>
      <c r="E751" s="23">
        <v>0</v>
      </c>
      <c r="F751" s="23">
        <f t="shared" si="199"/>
        <v>0</v>
      </c>
      <c r="G751" s="23">
        <f t="shared" si="200"/>
        <v>0</v>
      </c>
      <c r="H751" s="23">
        <f t="shared" si="191"/>
        <v>0</v>
      </c>
      <c r="I751" s="15">
        <f t="shared" si="192"/>
        <v>0</v>
      </c>
      <c r="J751" s="23">
        <v>0</v>
      </c>
      <c r="K751" s="23">
        <v>0</v>
      </c>
      <c r="L751" s="23">
        <v>0</v>
      </c>
      <c r="M751" s="23">
        <f t="shared" si="209"/>
        <v>0</v>
      </c>
      <c r="N751" s="23">
        <f t="shared" si="210"/>
        <v>0</v>
      </c>
      <c r="O751" s="23">
        <f t="shared" si="211"/>
        <v>0</v>
      </c>
      <c r="P751" s="15">
        <f t="shared" si="212"/>
        <v>0</v>
      </c>
      <c r="Q751" s="24">
        <f t="shared" si="213"/>
        <v>0</v>
      </c>
      <c r="R751" s="24">
        <f t="shared" si="214"/>
        <v>0</v>
      </c>
      <c r="S751" s="24">
        <f t="shared" si="215"/>
        <v>0</v>
      </c>
      <c r="T751" s="24">
        <f t="shared" si="216"/>
        <v>0</v>
      </c>
      <c r="U751" s="57">
        <f t="shared" si="217"/>
        <v>0</v>
      </c>
      <c r="V751" s="23">
        <f t="shared" si="218"/>
        <v>0</v>
      </c>
      <c r="W751" s="58">
        <f t="shared" si="219"/>
        <v>0</v>
      </c>
    </row>
    <row r="752" spans="1:23" s="20" customFormat="1" ht="25.5" x14ac:dyDescent="0.2">
      <c r="A752" s="34" t="s">
        <v>300</v>
      </c>
      <c r="B752" s="71" t="s">
        <v>301</v>
      </c>
      <c r="C752" s="35">
        <v>0</v>
      </c>
      <c r="D752" s="35">
        <v>0</v>
      </c>
      <c r="E752" s="35">
        <v>0</v>
      </c>
      <c r="F752" s="35">
        <f t="shared" si="199"/>
        <v>0</v>
      </c>
      <c r="G752" s="42">
        <f t="shared" si="200"/>
        <v>0</v>
      </c>
      <c r="H752" s="35">
        <f t="shared" si="191"/>
        <v>0</v>
      </c>
      <c r="I752" s="15">
        <f t="shared" si="192"/>
        <v>0</v>
      </c>
      <c r="J752" s="35">
        <v>19254836.5</v>
      </c>
      <c r="K752" s="35">
        <v>89561289</v>
      </c>
      <c r="L752" s="35">
        <v>11247244.880000001</v>
      </c>
      <c r="M752" s="35">
        <f t="shared" si="209"/>
        <v>78314044.120000005</v>
      </c>
      <c r="N752" s="42">
        <f t="shared" si="210"/>
        <v>12.558154315979083</v>
      </c>
      <c r="O752" s="35">
        <f t="shared" si="211"/>
        <v>-8007591.6199999992</v>
      </c>
      <c r="P752" s="15">
        <f t="shared" si="212"/>
        <v>-41.58742983873168</v>
      </c>
      <c r="Q752" s="24">
        <f t="shared" si="213"/>
        <v>19254836.5</v>
      </c>
      <c r="R752" s="24">
        <f t="shared" si="214"/>
        <v>89561289</v>
      </c>
      <c r="S752" s="24">
        <f t="shared" si="215"/>
        <v>11247244.880000001</v>
      </c>
      <c r="T752" s="24">
        <f t="shared" si="216"/>
        <v>-78314044.120000005</v>
      </c>
      <c r="U752" s="57">
        <f t="shared" si="217"/>
        <v>12.558154315979083</v>
      </c>
      <c r="V752" s="23">
        <f t="shared" si="218"/>
        <v>-8007591.6199999992</v>
      </c>
      <c r="W752" s="58">
        <f t="shared" si="219"/>
        <v>-41.58742983873168</v>
      </c>
    </row>
    <row r="753" spans="1:23" s="20" customFormat="1" x14ac:dyDescent="0.2">
      <c r="A753" s="28" t="s">
        <v>109</v>
      </c>
      <c r="B753" s="65" t="s">
        <v>110</v>
      </c>
      <c r="C753" s="23">
        <v>0</v>
      </c>
      <c r="D753" s="23">
        <v>0</v>
      </c>
      <c r="E753" s="23">
        <v>0</v>
      </c>
      <c r="F753" s="23">
        <f t="shared" si="199"/>
        <v>0</v>
      </c>
      <c r="G753" s="14">
        <f t="shared" si="200"/>
        <v>0</v>
      </c>
      <c r="H753" s="23">
        <f t="shared" si="191"/>
        <v>0</v>
      </c>
      <c r="I753" s="15">
        <f t="shared" si="192"/>
        <v>0</v>
      </c>
      <c r="J753" s="23">
        <v>4069201.4</v>
      </c>
      <c r="K753" s="23">
        <v>4211089</v>
      </c>
      <c r="L753" s="23">
        <v>4123751.3400000003</v>
      </c>
      <c r="M753" s="23">
        <f t="shared" si="209"/>
        <v>87337.659999999683</v>
      </c>
      <c r="N753" s="14">
        <f t="shared" si="210"/>
        <v>97.926007738140896</v>
      </c>
      <c r="O753" s="23">
        <f t="shared" si="211"/>
        <v>54549.94000000041</v>
      </c>
      <c r="P753" s="15">
        <f t="shared" si="212"/>
        <v>1.340556404998793</v>
      </c>
      <c r="Q753" s="59">
        <f t="shared" si="213"/>
        <v>4069201.4</v>
      </c>
      <c r="R753" s="24">
        <f t="shared" si="214"/>
        <v>4211089</v>
      </c>
      <c r="S753" s="24">
        <f t="shared" si="215"/>
        <v>4123751.3400000003</v>
      </c>
      <c r="T753" s="24">
        <f t="shared" si="216"/>
        <v>-87337.659999999683</v>
      </c>
      <c r="U753" s="57">
        <f t="shared" si="217"/>
        <v>97.926007738140896</v>
      </c>
      <c r="V753" s="23">
        <f t="shared" si="218"/>
        <v>54549.94000000041</v>
      </c>
      <c r="W753" s="58">
        <f t="shared" si="219"/>
        <v>1.340556404998793</v>
      </c>
    </row>
    <row r="754" spans="1:23" s="20" customFormat="1" x14ac:dyDescent="0.2">
      <c r="A754" s="28" t="s">
        <v>119</v>
      </c>
      <c r="B754" s="65" t="s">
        <v>120</v>
      </c>
      <c r="C754" s="23">
        <v>0</v>
      </c>
      <c r="D754" s="23">
        <v>0</v>
      </c>
      <c r="E754" s="23">
        <v>0</v>
      </c>
      <c r="F754" s="23">
        <f t="shared" si="199"/>
        <v>0</v>
      </c>
      <c r="G754" s="14">
        <f t="shared" si="200"/>
        <v>0</v>
      </c>
      <c r="H754" s="23">
        <f t="shared" si="191"/>
        <v>0</v>
      </c>
      <c r="I754" s="15">
        <f t="shared" si="192"/>
        <v>0</v>
      </c>
      <c r="J754" s="23">
        <v>4069201.4</v>
      </c>
      <c r="K754" s="23">
        <v>4205509</v>
      </c>
      <c r="L754" s="23">
        <v>4118171.62</v>
      </c>
      <c r="M754" s="23">
        <f t="shared" si="209"/>
        <v>87337.379999999888</v>
      </c>
      <c r="N754" s="14">
        <f t="shared" si="210"/>
        <v>97.923262558705744</v>
      </c>
      <c r="O754" s="23">
        <f t="shared" si="211"/>
        <v>48970.220000000205</v>
      </c>
      <c r="P754" s="15">
        <f t="shared" si="212"/>
        <v>1.2034356421876851</v>
      </c>
      <c r="Q754" s="24">
        <f t="shared" si="213"/>
        <v>4069201.4</v>
      </c>
      <c r="R754" s="24">
        <f t="shared" si="214"/>
        <v>4205509</v>
      </c>
      <c r="S754" s="24">
        <f t="shared" si="215"/>
        <v>4118171.62</v>
      </c>
      <c r="T754" s="24">
        <f t="shared" si="216"/>
        <v>-87337.379999999888</v>
      </c>
      <c r="U754" s="57">
        <f t="shared" si="217"/>
        <v>97.923262558705744</v>
      </c>
      <c r="V754" s="23">
        <f t="shared" si="218"/>
        <v>48970.220000000205</v>
      </c>
      <c r="W754" s="58">
        <f t="shared" si="219"/>
        <v>1.2034356421876851</v>
      </c>
    </row>
    <row r="755" spans="1:23" s="20" customFormat="1" ht="25.5" x14ac:dyDescent="0.2">
      <c r="A755" s="28" t="s">
        <v>121</v>
      </c>
      <c r="B755" s="65" t="s">
        <v>122</v>
      </c>
      <c r="C755" s="23">
        <v>0</v>
      </c>
      <c r="D755" s="23">
        <v>0</v>
      </c>
      <c r="E755" s="23">
        <v>0</v>
      </c>
      <c r="F755" s="23">
        <f t="shared" si="199"/>
        <v>0</v>
      </c>
      <c r="G755" s="14">
        <f t="shared" si="200"/>
        <v>0</v>
      </c>
      <c r="H755" s="23">
        <f t="shared" si="191"/>
        <v>0</v>
      </c>
      <c r="I755" s="15">
        <f t="shared" si="192"/>
        <v>0</v>
      </c>
      <c r="J755" s="23">
        <v>4200</v>
      </c>
      <c r="K755" s="23">
        <v>211400</v>
      </c>
      <c r="L755" s="23">
        <v>194000</v>
      </c>
      <c r="M755" s="23">
        <f t="shared" si="209"/>
        <v>17400</v>
      </c>
      <c r="N755" s="14">
        <f t="shared" si="210"/>
        <v>91.769157994323564</v>
      </c>
      <c r="O755" s="23">
        <f t="shared" si="211"/>
        <v>189800</v>
      </c>
      <c r="P755" s="15">
        <f t="shared" si="212"/>
        <v>4519.0476190476193</v>
      </c>
      <c r="Q755" s="24">
        <f t="shared" si="213"/>
        <v>4200</v>
      </c>
      <c r="R755" s="24">
        <f t="shared" si="214"/>
        <v>211400</v>
      </c>
      <c r="S755" s="24">
        <f t="shared" si="215"/>
        <v>194000</v>
      </c>
      <c r="T755" s="24">
        <f t="shared" si="216"/>
        <v>-17400</v>
      </c>
      <c r="U755" s="57">
        <f t="shared" si="217"/>
        <v>91.769157994323564</v>
      </c>
      <c r="V755" s="23">
        <f t="shared" si="218"/>
        <v>189800</v>
      </c>
      <c r="W755" s="58">
        <f t="shared" si="219"/>
        <v>4519.0476190476193</v>
      </c>
    </row>
    <row r="756" spans="1:23" s="20" customFormat="1" x14ac:dyDescent="0.2">
      <c r="A756" s="28" t="s">
        <v>123</v>
      </c>
      <c r="B756" s="65" t="s">
        <v>124</v>
      </c>
      <c r="C756" s="23">
        <v>0</v>
      </c>
      <c r="D756" s="23">
        <v>0</v>
      </c>
      <c r="E756" s="23">
        <v>0</v>
      </c>
      <c r="F756" s="23">
        <f t="shared" si="199"/>
        <v>0</v>
      </c>
      <c r="G756" s="14">
        <f t="shared" si="200"/>
        <v>0</v>
      </c>
      <c r="H756" s="23">
        <f t="shared" si="191"/>
        <v>0</v>
      </c>
      <c r="I756" s="15">
        <f t="shared" si="192"/>
        <v>0</v>
      </c>
      <c r="J756" s="23">
        <v>4065001.4</v>
      </c>
      <c r="K756" s="23">
        <v>3994109</v>
      </c>
      <c r="L756" s="23">
        <v>3924171.62</v>
      </c>
      <c r="M756" s="23">
        <f t="shared" si="209"/>
        <v>69937.379999999888</v>
      </c>
      <c r="N756" s="14">
        <f t="shared" si="210"/>
        <v>98.248986695155295</v>
      </c>
      <c r="O756" s="23">
        <f t="shared" si="211"/>
        <v>-140829.7799999998</v>
      </c>
      <c r="P756" s="15">
        <f t="shared" si="212"/>
        <v>-3.464446039305173</v>
      </c>
      <c r="Q756" s="24">
        <f t="shared" si="213"/>
        <v>4065001.4</v>
      </c>
      <c r="R756" s="24">
        <f t="shared" si="214"/>
        <v>3994109</v>
      </c>
      <c r="S756" s="24">
        <f t="shared" si="215"/>
        <v>3924171.62</v>
      </c>
      <c r="T756" s="24">
        <f t="shared" si="216"/>
        <v>-69937.379999999888</v>
      </c>
      <c r="U756" s="57">
        <f t="shared" si="217"/>
        <v>98.248986695155295</v>
      </c>
      <c r="V756" s="23">
        <f t="shared" si="218"/>
        <v>-140829.7799999998</v>
      </c>
      <c r="W756" s="58">
        <f t="shared" si="219"/>
        <v>-3.464446039305173</v>
      </c>
    </row>
    <row r="757" spans="1:23" s="20" customFormat="1" x14ac:dyDescent="0.2">
      <c r="A757" s="28" t="s">
        <v>141</v>
      </c>
      <c r="B757" s="65" t="s">
        <v>142</v>
      </c>
      <c r="C757" s="23">
        <v>0</v>
      </c>
      <c r="D757" s="23">
        <v>0</v>
      </c>
      <c r="E757" s="23">
        <v>0</v>
      </c>
      <c r="F757" s="23">
        <f t="shared" si="199"/>
        <v>0</v>
      </c>
      <c r="G757" s="14">
        <f t="shared" si="200"/>
        <v>0</v>
      </c>
      <c r="H757" s="23">
        <f t="shared" si="191"/>
        <v>0</v>
      </c>
      <c r="I757" s="15">
        <f t="shared" si="192"/>
        <v>0</v>
      </c>
      <c r="J757" s="23">
        <v>0</v>
      </c>
      <c r="K757" s="23">
        <v>5580</v>
      </c>
      <c r="L757" s="23">
        <v>5579.72</v>
      </c>
      <c r="M757" s="23">
        <f t="shared" si="209"/>
        <v>0.27999999999974534</v>
      </c>
      <c r="N757" s="14">
        <f t="shared" si="210"/>
        <v>99.994982078853056</v>
      </c>
      <c r="O757" s="23">
        <f t="shared" si="211"/>
        <v>5579.72</v>
      </c>
      <c r="P757" s="15">
        <f t="shared" si="212"/>
        <v>0</v>
      </c>
      <c r="Q757" s="24">
        <f t="shared" si="213"/>
        <v>0</v>
      </c>
      <c r="R757" s="24">
        <f t="shared" si="214"/>
        <v>5580</v>
      </c>
      <c r="S757" s="24">
        <f t="shared" si="215"/>
        <v>5579.72</v>
      </c>
      <c r="T757" s="24">
        <f t="shared" si="216"/>
        <v>-0.27999999999974534</v>
      </c>
      <c r="U757" s="57">
        <f t="shared" si="217"/>
        <v>99.994982078853056</v>
      </c>
      <c r="V757" s="23">
        <f t="shared" si="218"/>
        <v>5579.72</v>
      </c>
      <c r="W757" s="58">
        <f t="shared" si="219"/>
        <v>0</v>
      </c>
    </row>
    <row r="758" spans="1:23" s="20" customFormat="1" x14ac:dyDescent="0.2">
      <c r="A758" s="28" t="s">
        <v>186</v>
      </c>
      <c r="B758" s="65" t="s">
        <v>256</v>
      </c>
      <c r="C758" s="23">
        <v>0</v>
      </c>
      <c r="D758" s="23">
        <v>0</v>
      </c>
      <c r="E758" s="23">
        <v>0</v>
      </c>
      <c r="F758" s="23">
        <f t="shared" si="199"/>
        <v>0</v>
      </c>
      <c r="G758" s="14">
        <f t="shared" si="200"/>
        <v>0</v>
      </c>
      <c r="H758" s="23">
        <f t="shared" si="191"/>
        <v>0</v>
      </c>
      <c r="I758" s="15">
        <f t="shared" si="192"/>
        <v>0</v>
      </c>
      <c r="J758" s="23">
        <v>15185635.1</v>
      </c>
      <c r="K758" s="23">
        <v>85350200</v>
      </c>
      <c r="L758" s="23">
        <v>7123493.54</v>
      </c>
      <c r="M758" s="23">
        <f t="shared" si="209"/>
        <v>78226706.459999993</v>
      </c>
      <c r="N758" s="14">
        <f t="shared" si="210"/>
        <v>8.3461943147174811</v>
      </c>
      <c r="O758" s="23">
        <f t="shared" si="211"/>
        <v>-8062141.5599999996</v>
      </c>
      <c r="P758" s="15">
        <f t="shared" si="212"/>
        <v>-53.090578740430814</v>
      </c>
      <c r="Q758" s="24">
        <f t="shared" si="213"/>
        <v>15185635.1</v>
      </c>
      <c r="R758" s="24">
        <f t="shared" si="214"/>
        <v>85350200</v>
      </c>
      <c r="S758" s="24">
        <f t="shared" si="215"/>
        <v>7123493.54</v>
      </c>
      <c r="T758" s="24">
        <f t="shared" si="216"/>
        <v>-78226706.459999993</v>
      </c>
      <c r="U758" s="57">
        <f t="shared" si="217"/>
        <v>8.3461943147174811</v>
      </c>
      <c r="V758" s="23">
        <f t="shared" si="218"/>
        <v>-8062141.5599999996</v>
      </c>
      <c r="W758" s="58">
        <f t="shared" si="219"/>
        <v>-53.090578740430814</v>
      </c>
    </row>
    <row r="759" spans="1:23" s="20" customFormat="1" x14ac:dyDescent="0.2">
      <c r="A759" s="28" t="s">
        <v>257</v>
      </c>
      <c r="B759" s="65" t="s">
        <v>258</v>
      </c>
      <c r="C759" s="23">
        <v>0</v>
      </c>
      <c r="D759" s="23">
        <v>0</v>
      </c>
      <c r="E759" s="23">
        <v>0</v>
      </c>
      <c r="F759" s="23">
        <f t="shared" si="199"/>
        <v>0</v>
      </c>
      <c r="G759" s="14">
        <f t="shared" si="200"/>
        <v>0</v>
      </c>
      <c r="H759" s="23">
        <f t="shared" si="191"/>
        <v>0</v>
      </c>
      <c r="I759" s="15">
        <f t="shared" si="192"/>
        <v>0</v>
      </c>
      <c r="J759" s="23">
        <v>15185635.1</v>
      </c>
      <c r="K759" s="23">
        <v>85350200</v>
      </c>
      <c r="L759" s="23">
        <v>7123493.54</v>
      </c>
      <c r="M759" s="23">
        <f t="shared" si="209"/>
        <v>78226706.459999993</v>
      </c>
      <c r="N759" s="14">
        <f t="shared" si="210"/>
        <v>8.3461943147174811</v>
      </c>
      <c r="O759" s="23">
        <f t="shared" si="211"/>
        <v>-8062141.5599999996</v>
      </c>
      <c r="P759" s="15">
        <f t="shared" si="212"/>
        <v>-53.090578740430814</v>
      </c>
      <c r="Q759" s="24">
        <f t="shared" si="213"/>
        <v>15185635.1</v>
      </c>
      <c r="R759" s="24">
        <f t="shared" si="214"/>
        <v>85350200</v>
      </c>
      <c r="S759" s="24">
        <f t="shared" si="215"/>
        <v>7123493.54</v>
      </c>
      <c r="T759" s="24">
        <f t="shared" si="216"/>
        <v>-78226706.459999993</v>
      </c>
      <c r="U759" s="57">
        <f t="shared" si="217"/>
        <v>8.3461943147174811</v>
      </c>
      <c r="V759" s="23">
        <f t="shared" si="218"/>
        <v>-8062141.5599999996</v>
      </c>
      <c r="W759" s="58">
        <f t="shared" si="219"/>
        <v>-53.090578740430814</v>
      </c>
    </row>
    <row r="760" spans="1:23" s="20" customFormat="1" ht="25.5" x14ac:dyDescent="0.2">
      <c r="A760" s="28" t="s">
        <v>259</v>
      </c>
      <c r="B760" s="65" t="s">
        <v>260</v>
      </c>
      <c r="C760" s="23">
        <v>0</v>
      </c>
      <c r="D760" s="23">
        <v>0</v>
      </c>
      <c r="E760" s="23">
        <v>0</v>
      </c>
      <c r="F760" s="23">
        <f t="shared" si="199"/>
        <v>0</v>
      </c>
      <c r="G760" s="14">
        <f t="shared" si="200"/>
        <v>0</v>
      </c>
      <c r="H760" s="23">
        <f t="shared" si="191"/>
        <v>0</v>
      </c>
      <c r="I760" s="15">
        <f t="shared" si="192"/>
        <v>0</v>
      </c>
      <c r="J760" s="23">
        <v>76113</v>
      </c>
      <c r="K760" s="23">
        <v>6819700</v>
      </c>
      <c r="L760" s="23">
        <v>4454200</v>
      </c>
      <c r="M760" s="23">
        <f t="shared" si="209"/>
        <v>2365500</v>
      </c>
      <c r="N760" s="14">
        <f t="shared" si="210"/>
        <v>65.313723477572324</v>
      </c>
      <c r="O760" s="23">
        <f t="shared" si="211"/>
        <v>4378087</v>
      </c>
      <c r="P760" s="15">
        <f t="shared" si="212"/>
        <v>5752.0883423331097</v>
      </c>
      <c r="Q760" s="24">
        <f t="shared" si="213"/>
        <v>76113</v>
      </c>
      <c r="R760" s="24">
        <f t="shared" si="214"/>
        <v>6819700</v>
      </c>
      <c r="S760" s="24">
        <f t="shared" si="215"/>
        <v>4454200</v>
      </c>
      <c r="T760" s="24">
        <f t="shared" si="216"/>
        <v>-2365500</v>
      </c>
      <c r="U760" s="57">
        <f t="shared" si="217"/>
        <v>65.313723477572324</v>
      </c>
      <c r="V760" s="23">
        <f t="shared" si="218"/>
        <v>4378087</v>
      </c>
      <c r="W760" s="58">
        <f t="shared" si="219"/>
        <v>5752.0883423331097</v>
      </c>
    </row>
    <row r="761" spans="1:23" s="20" customFormat="1" x14ac:dyDescent="0.2">
      <c r="A761" s="28" t="s">
        <v>269</v>
      </c>
      <c r="B761" s="65" t="s">
        <v>270</v>
      </c>
      <c r="C761" s="23">
        <v>0</v>
      </c>
      <c r="D761" s="23">
        <v>0</v>
      </c>
      <c r="E761" s="23">
        <v>0</v>
      </c>
      <c r="F761" s="23">
        <f t="shared" si="199"/>
        <v>0</v>
      </c>
      <c r="G761" s="14">
        <f t="shared" si="200"/>
        <v>0</v>
      </c>
      <c r="H761" s="23">
        <f t="shared" ref="H761:H844" si="220">E761-C761</f>
        <v>0</v>
      </c>
      <c r="I761" s="15">
        <f t="shared" ref="I761:I844" si="221">IF(C761=0,0,E761/C761*100-100)</f>
        <v>0</v>
      </c>
      <c r="J761" s="23">
        <v>0</v>
      </c>
      <c r="K761" s="23">
        <v>589104</v>
      </c>
      <c r="L761" s="23">
        <v>0</v>
      </c>
      <c r="M761" s="23">
        <f t="shared" si="209"/>
        <v>589104</v>
      </c>
      <c r="N761" s="14">
        <f t="shared" si="210"/>
        <v>0</v>
      </c>
      <c r="O761" s="23">
        <f t="shared" si="211"/>
        <v>0</v>
      </c>
      <c r="P761" s="15">
        <f t="shared" si="212"/>
        <v>0</v>
      </c>
      <c r="Q761" s="24">
        <f t="shared" si="213"/>
        <v>0</v>
      </c>
      <c r="R761" s="24">
        <f t="shared" si="214"/>
        <v>589104</v>
      </c>
      <c r="S761" s="24">
        <f t="shared" si="215"/>
        <v>0</v>
      </c>
      <c r="T761" s="24">
        <f t="shared" si="216"/>
        <v>-589104</v>
      </c>
      <c r="U761" s="57">
        <f t="shared" si="217"/>
        <v>0</v>
      </c>
      <c r="V761" s="23">
        <f t="shared" si="218"/>
        <v>0</v>
      </c>
      <c r="W761" s="58">
        <f t="shared" si="219"/>
        <v>0</v>
      </c>
    </row>
    <row r="762" spans="1:23" s="20" customFormat="1" ht="25.5" x14ac:dyDescent="0.2">
      <c r="A762" s="28" t="s">
        <v>278</v>
      </c>
      <c r="B762" s="65" t="s">
        <v>275</v>
      </c>
      <c r="C762" s="23">
        <v>0</v>
      </c>
      <c r="D762" s="23">
        <v>0</v>
      </c>
      <c r="E762" s="23">
        <v>0</v>
      </c>
      <c r="F762" s="23">
        <f t="shared" si="199"/>
        <v>0</v>
      </c>
      <c r="G762" s="14">
        <f t="shared" si="200"/>
        <v>0</v>
      </c>
      <c r="H762" s="23">
        <f t="shared" si="220"/>
        <v>0</v>
      </c>
      <c r="I762" s="15">
        <f t="shared" si="221"/>
        <v>0</v>
      </c>
      <c r="J762" s="23">
        <v>0</v>
      </c>
      <c r="K762" s="23">
        <v>589104</v>
      </c>
      <c r="L762" s="23">
        <v>0</v>
      </c>
      <c r="M762" s="23">
        <f t="shared" si="209"/>
        <v>589104</v>
      </c>
      <c r="N762" s="14">
        <f t="shared" si="210"/>
        <v>0</v>
      </c>
      <c r="O762" s="23">
        <f t="shared" si="211"/>
        <v>0</v>
      </c>
      <c r="P762" s="15">
        <f t="shared" si="212"/>
        <v>0</v>
      </c>
      <c r="Q762" s="24">
        <f t="shared" si="213"/>
        <v>0</v>
      </c>
      <c r="R762" s="24">
        <f t="shared" si="214"/>
        <v>589104</v>
      </c>
      <c r="S762" s="24">
        <f t="shared" si="215"/>
        <v>0</v>
      </c>
      <c r="T762" s="24">
        <f t="shared" si="216"/>
        <v>-589104</v>
      </c>
      <c r="U762" s="57">
        <f t="shared" si="217"/>
        <v>0</v>
      </c>
      <c r="V762" s="23">
        <f t="shared" si="218"/>
        <v>0</v>
      </c>
      <c r="W762" s="58">
        <f t="shared" si="219"/>
        <v>0</v>
      </c>
    </row>
    <row r="763" spans="1:23" s="20" customFormat="1" x14ac:dyDescent="0.2">
      <c r="A763" s="28" t="s">
        <v>188</v>
      </c>
      <c r="B763" s="65" t="s">
        <v>279</v>
      </c>
      <c r="C763" s="23">
        <v>0</v>
      </c>
      <c r="D763" s="23">
        <v>0</v>
      </c>
      <c r="E763" s="23">
        <v>0</v>
      </c>
      <c r="F763" s="23">
        <f t="shared" si="199"/>
        <v>0</v>
      </c>
      <c r="G763" s="14">
        <f t="shared" si="200"/>
        <v>0</v>
      </c>
      <c r="H763" s="23">
        <f t="shared" si="220"/>
        <v>0</v>
      </c>
      <c r="I763" s="15">
        <f t="shared" si="221"/>
        <v>0</v>
      </c>
      <c r="J763" s="23">
        <v>15109522.1</v>
      </c>
      <c r="K763" s="23">
        <v>77941396</v>
      </c>
      <c r="L763" s="23">
        <v>2669293.54</v>
      </c>
      <c r="M763" s="23">
        <f t="shared" si="209"/>
        <v>75272102.459999993</v>
      </c>
      <c r="N763" s="14">
        <f t="shared" si="210"/>
        <v>3.4247443297012543</v>
      </c>
      <c r="O763" s="23">
        <f t="shared" si="211"/>
        <v>-12440228.559999999</v>
      </c>
      <c r="P763" s="15">
        <f t="shared" si="212"/>
        <v>-82.333699753481937</v>
      </c>
      <c r="Q763" s="24">
        <f t="shared" si="213"/>
        <v>15109522.1</v>
      </c>
      <c r="R763" s="24">
        <f t="shared" si="214"/>
        <v>77941396</v>
      </c>
      <c r="S763" s="24">
        <f t="shared" si="215"/>
        <v>2669293.54</v>
      </c>
      <c r="T763" s="24">
        <f t="shared" si="216"/>
        <v>-75272102.459999993</v>
      </c>
      <c r="U763" s="57">
        <f t="shared" si="217"/>
        <v>3.4247443297012543</v>
      </c>
      <c r="V763" s="23">
        <f t="shared" si="218"/>
        <v>-12440228.559999999</v>
      </c>
      <c r="W763" s="58">
        <f t="shared" si="219"/>
        <v>-82.333699753481937</v>
      </c>
    </row>
    <row r="764" spans="1:23" s="20" customFormat="1" ht="25.5" x14ac:dyDescent="0.2">
      <c r="A764" s="28" t="s">
        <v>280</v>
      </c>
      <c r="B764" s="65" t="s">
        <v>281</v>
      </c>
      <c r="C764" s="23">
        <v>0</v>
      </c>
      <c r="D764" s="23">
        <v>0</v>
      </c>
      <c r="E764" s="23">
        <v>0</v>
      </c>
      <c r="F764" s="23">
        <f t="shared" si="199"/>
        <v>0</v>
      </c>
      <c r="G764" s="14">
        <f t="shared" si="200"/>
        <v>0</v>
      </c>
      <c r="H764" s="23">
        <f t="shared" si="220"/>
        <v>0</v>
      </c>
      <c r="I764" s="15">
        <f t="shared" si="221"/>
        <v>0</v>
      </c>
      <c r="J764" s="23">
        <v>15109522.1</v>
      </c>
      <c r="K764" s="23">
        <v>77941396</v>
      </c>
      <c r="L764" s="23">
        <v>2669293.54</v>
      </c>
      <c r="M764" s="23">
        <f t="shared" si="209"/>
        <v>75272102.459999993</v>
      </c>
      <c r="N764" s="14">
        <f t="shared" si="210"/>
        <v>3.4247443297012543</v>
      </c>
      <c r="O764" s="23">
        <f t="shared" si="211"/>
        <v>-12440228.559999999</v>
      </c>
      <c r="P764" s="15">
        <f t="shared" si="212"/>
        <v>-82.333699753481937</v>
      </c>
      <c r="Q764" s="24">
        <f t="shared" si="213"/>
        <v>15109522.1</v>
      </c>
      <c r="R764" s="24">
        <f t="shared" si="214"/>
        <v>77941396</v>
      </c>
      <c r="S764" s="24">
        <f t="shared" si="215"/>
        <v>2669293.54</v>
      </c>
      <c r="T764" s="24">
        <f t="shared" si="216"/>
        <v>-75272102.459999993</v>
      </c>
      <c r="U764" s="57">
        <f t="shared" si="217"/>
        <v>3.4247443297012543</v>
      </c>
      <c r="V764" s="23">
        <f t="shared" si="218"/>
        <v>-12440228.559999999</v>
      </c>
      <c r="W764" s="58">
        <f t="shared" si="219"/>
        <v>-82.333699753481937</v>
      </c>
    </row>
    <row r="765" spans="1:23" s="20" customFormat="1" x14ac:dyDescent="0.2">
      <c r="A765" s="30" t="s">
        <v>240</v>
      </c>
      <c r="B765" s="69" t="s">
        <v>241</v>
      </c>
      <c r="C765" s="32">
        <f t="shared" ref="C765:E767" si="222">C766</f>
        <v>17430941.09</v>
      </c>
      <c r="D765" s="32">
        <f t="shared" si="222"/>
        <v>16193280</v>
      </c>
      <c r="E765" s="32">
        <f t="shared" si="222"/>
        <v>15961349.91</v>
      </c>
      <c r="F765" s="32">
        <f t="shared" si="199"/>
        <v>231930.08999999985</v>
      </c>
      <c r="G765" s="33">
        <f t="shared" si="200"/>
        <v>98.567738654553011</v>
      </c>
      <c r="H765" s="32">
        <f t="shared" si="220"/>
        <v>-1469591.1799999997</v>
      </c>
      <c r="I765" s="18">
        <f t="shared" si="221"/>
        <v>-8.4309342359208159</v>
      </c>
      <c r="J765" s="32">
        <f>J769</f>
        <v>503830</v>
      </c>
      <c r="K765" s="32">
        <f>K769</f>
        <v>50000000</v>
      </c>
      <c r="L765" s="32">
        <f>L769</f>
        <v>49971523.909999996</v>
      </c>
      <c r="M765" s="32">
        <f t="shared" si="209"/>
        <v>28476.090000003576</v>
      </c>
      <c r="N765" s="33">
        <f t="shared" si="210"/>
        <v>99.943047820000004</v>
      </c>
      <c r="O765" s="35">
        <f t="shared" si="211"/>
        <v>49467693.909999996</v>
      </c>
      <c r="P765" s="15">
        <f t="shared" si="212"/>
        <v>9818.330371355416</v>
      </c>
      <c r="Q765" s="24">
        <f t="shared" si="213"/>
        <v>17934771.09</v>
      </c>
      <c r="R765" s="24">
        <f t="shared" si="214"/>
        <v>66193280</v>
      </c>
      <c r="S765" s="24">
        <f t="shared" si="215"/>
        <v>65932873.819999993</v>
      </c>
      <c r="T765" s="24">
        <f t="shared" si="216"/>
        <v>-260406.18000000715</v>
      </c>
      <c r="U765" s="57">
        <f t="shared" si="217"/>
        <v>99.606597255793929</v>
      </c>
      <c r="V765" s="23">
        <f t="shared" si="218"/>
        <v>47998102.729999989</v>
      </c>
      <c r="W765" s="58">
        <f t="shared" si="219"/>
        <v>267.62595680277508</v>
      </c>
    </row>
    <row r="766" spans="1:23" s="20" customFormat="1" x14ac:dyDescent="0.2">
      <c r="A766" s="26" t="s">
        <v>109</v>
      </c>
      <c r="B766" s="70" t="s">
        <v>110</v>
      </c>
      <c r="C766" s="17">
        <f t="shared" si="222"/>
        <v>17430941.09</v>
      </c>
      <c r="D766" s="17">
        <f t="shared" si="222"/>
        <v>16193280</v>
      </c>
      <c r="E766" s="17">
        <f t="shared" si="222"/>
        <v>15961349.91</v>
      </c>
      <c r="F766" s="17">
        <f t="shared" si="199"/>
        <v>231930.08999999985</v>
      </c>
      <c r="G766" s="19">
        <f t="shared" si="200"/>
        <v>98.567738654553011</v>
      </c>
      <c r="H766" s="17">
        <f t="shared" si="220"/>
        <v>-1469591.1799999997</v>
      </c>
      <c r="I766" s="18">
        <f t="shared" si="221"/>
        <v>-8.4309342359208159</v>
      </c>
      <c r="J766" s="17">
        <v>0</v>
      </c>
      <c r="K766" s="17">
        <v>0</v>
      </c>
      <c r="L766" s="17">
        <v>0</v>
      </c>
      <c r="M766" s="17">
        <f t="shared" si="209"/>
        <v>0</v>
      </c>
      <c r="N766" s="19">
        <f t="shared" si="210"/>
        <v>0</v>
      </c>
      <c r="O766" s="17">
        <f t="shared" si="211"/>
        <v>0</v>
      </c>
      <c r="P766" s="18">
        <f t="shared" si="212"/>
        <v>0</v>
      </c>
      <c r="Q766" s="24">
        <f t="shared" si="213"/>
        <v>17430941.09</v>
      </c>
      <c r="R766" s="24">
        <f t="shared" si="214"/>
        <v>16193280</v>
      </c>
      <c r="S766" s="24">
        <f t="shared" si="215"/>
        <v>15961349.91</v>
      </c>
      <c r="T766" s="24">
        <f t="shared" si="216"/>
        <v>-231930.08999999985</v>
      </c>
      <c r="U766" s="57">
        <f t="shared" si="217"/>
        <v>98.567738654553011</v>
      </c>
      <c r="V766" s="23">
        <f t="shared" si="218"/>
        <v>-1469591.1799999997</v>
      </c>
      <c r="W766" s="58">
        <f t="shared" si="219"/>
        <v>-8.4309342359208159</v>
      </c>
    </row>
    <row r="767" spans="1:23" s="20" customFormat="1" x14ac:dyDescent="0.2">
      <c r="A767" s="26" t="s">
        <v>177</v>
      </c>
      <c r="B767" s="70" t="s">
        <v>178</v>
      </c>
      <c r="C767" s="17">
        <f t="shared" si="222"/>
        <v>17430941.09</v>
      </c>
      <c r="D767" s="17">
        <f t="shared" si="222"/>
        <v>16193280</v>
      </c>
      <c r="E767" s="17">
        <f t="shared" si="222"/>
        <v>15961349.91</v>
      </c>
      <c r="F767" s="17">
        <f t="shared" si="199"/>
        <v>231930.08999999985</v>
      </c>
      <c r="G767" s="19">
        <f t="shared" si="200"/>
        <v>98.567738654553011</v>
      </c>
      <c r="H767" s="17">
        <f t="shared" si="220"/>
        <v>-1469591.1799999997</v>
      </c>
      <c r="I767" s="18">
        <f t="shared" si="221"/>
        <v>-8.4309342359208159</v>
      </c>
      <c r="J767" s="17">
        <v>0</v>
      </c>
      <c r="K767" s="17">
        <v>0</v>
      </c>
      <c r="L767" s="17">
        <v>0</v>
      </c>
      <c r="M767" s="17">
        <f t="shared" si="209"/>
        <v>0</v>
      </c>
      <c r="N767" s="19">
        <f t="shared" si="210"/>
        <v>0</v>
      </c>
      <c r="O767" s="17">
        <f t="shared" si="211"/>
        <v>0</v>
      </c>
      <c r="P767" s="18">
        <f t="shared" si="212"/>
        <v>0</v>
      </c>
      <c r="Q767" s="24">
        <f t="shared" si="213"/>
        <v>17430941.09</v>
      </c>
      <c r="R767" s="24">
        <f t="shared" si="214"/>
        <v>16193280</v>
      </c>
      <c r="S767" s="24">
        <f t="shared" si="215"/>
        <v>15961349.91</v>
      </c>
      <c r="T767" s="24">
        <f t="shared" si="216"/>
        <v>-231930.08999999985</v>
      </c>
      <c r="U767" s="57">
        <f t="shared" si="217"/>
        <v>98.567738654553011</v>
      </c>
      <c r="V767" s="23">
        <f t="shared" si="218"/>
        <v>-1469591.1799999997</v>
      </c>
      <c r="W767" s="58">
        <f t="shared" si="219"/>
        <v>-8.4309342359208159</v>
      </c>
    </row>
    <row r="768" spans="1:23" s="20" customFormat="1" ht="25.5" x14ac:dyDescent="0.2">
      <c r="A768" s="26" t="s">
        <v>242</v>
      </c>
      <c r="B768" s="70" t="s">
        <v>243</v>
      </c>
      <c r="C768" s="17">
        <f>C775+C783+C787+C795+C799+C779</f>
        <v>17430941.09</v>
      </c>
      <c r="D768" s="17">
        <f>D775+D783+D787+D795+D799+D779</f>
        <v>16193280</v>
      </c>
      <c r="E768" s="17">
        <f>E775+E783+E787+E795+E799+E779</f>
        <v>15961349.91</v>
      </c>
      <c r="F768" s="17">
        <f t="shared" si="199"/>
        <v>231930.08999999985</v>
      </c>
      <c r="G768" s="19">
        <f t="shared" si="200"/>
        <v>98.567738654553011</v>
      </c>
      <c r="H768" s="17">
        <f t="shared" si="220"/>
        <v>-1469591.1799999997</v>
      </c>
      <c r="I768" s="18">
        <f t="shared" si="221"/>
        <v>-8.4309342359208159</v>
      </c>
      <c r="J768" s="17">
        <v>0</v>
      </c>
      <c r="K768" s="17">
        <v>0</v>
      </c>
      <c r="L768" s="17">
        <v>0</v>
      </c>
      <c r="M768" s="17">
        <f t="shared" si="209"/>
        <v>0</v>
      </c>
      <c r="N768" s="19">
        <f t="shared" si="210"/>
        <v>0</v>
      </c>
      <c r="O768" s="17">
        <f t="shared" si="211"/>
        <v>0</v>
      </c>
      <c r="P768" s="18">
        <f t="shared" si="212"/>
        <v>0</v>
      </c>
      <c r="Q768" s="24">
        <f t="shared" si="213"/>
        <v>17430941.09</v>
      </c>
      <c r="R768" s="24">
        <f t="shared" si="214"/>
        <v>16193280</v>
      </c>
      <c r="S768" s="24">
        <f t="shared" si="215"/>
        <v>15961349.91</v>
      </c>
      <c r="T768" s="24">
        <f t="shared" si="216"/>
        <v>-231930.08999999985</v>
      </c>
      <c r="U768" s="57">
        <f t="shared" si="217"/>
        <v>98.567738654553011</v>
      </c>
      <c r="V768" s="23">
        <f t="shared" si="218"/>
        <v>-1469591.1799999997</v>
      </c>
      <c r="W768" s="58">
        <f t="shared" si="219"/>
        <v>-8.4309342359208159</v>
      </c>
    </row>
    <row r="769" spans="1:23" s="20" customFormat="1" x14ac:dyDescent="0.2">
      <c r="A769" s="26" t="s">
        <v>186</v>
      </c>
      <c r="B769" s="70" t="s">
        <v>256</v>
      </c>
      <c r="C769" s="17">
        <v>0</v>
      </c>
      <c r="D769" s="17">
        <v>0</v>
      </c>
      <c r="E769" s="17">
        <v>0</v>
      </c>
      <c r="F769" s="17">
        <f t="shared" si="199"/>
        <v>0</v>
      </c>
      <c r="G769" s="19">
        <f t="shared" si="200"/>
        <v>0</v>
      </c>
      <c r="H769" s="17">
        <f t="shared" si="220"/>
        <v>0</v>
      </c>
      <c r="I769" s="18">
        <f t="shared" si="221"/>
        <v>0</v>
      </c>
      <c r="J769" s="17">
        <f t="shared" ref="J769:L770" si="223">J770</f>
        <v>503830</v>
      </c>
      <c r="K769" s="17">
        <f t="shared" si="223"/>
        <v>50000000</v>
      </c>
      <c r="L769" s="17">
        <f t="shared" si="223"/>
        <v>49971523.909999996</v>
      </c>
      <c r="M769" s="17">
        <f t="shared" si="209"/>
        <v>28476.090000003576</v>
      </c>
      <c r="N769" s="19">
        <f t="shared" si="210"/>
        <v>99.943047820000004</v>
      </c>
      <c r="O769" s="23">
        <f t="shared" si="211"/>
        <v>49467693.909999996</v>
      </c>
      <c r="P769" s="15">
        <f t="shared" si="212"/>
        <v>9818.330371355416</v>
      </c>
      <c r="Q769" s="24">
        <f t="shared" si="213"/>
        <v>503830</v>
      </c>
      <c r="R769" s="24">
        <f t="shared" si="214"/>
        <v>50000000</v>
      </c>
      <c r="S769" s="24">
        <f t="shared" si="215"/>
        <v>49971523.909999996</v>
      </c>
      <c r="T769" s="24">
        <f t="shared" si="216"/>
        <v>-28476.090000003576</v>
      </c>
      <c r="U769" s="57">
        <f t="shared" si="217"/>
        <v>99.943047820000004</v>
      </c>
      <c r="V769" s="23">
        <f t="shared" si="218"/>
        <v>49467693.909999996</v>
      </c>
      <c r="W769" s="58">
        <f t="shared" si="219"/>
        <v>9818.330371355416</v>
      </c>
    </row>
    <row r="770" spans="1:23" s="20" customFormat="1" x14ac:dyDescent="0.2">
      <c r="A770" s="26" t="s">
        <v>265</v>
      </c>
      <c r="B770" s="70" t="s">
        <v>266</v>
      </c>
      <c r="C770" s="17">
        <v>0</v>
      </c>
      <c r="D770" s="17">
        <v>0</v>
      </c>
      <c r="E770" s="17">
        <v>0</v>
      </c>
      <c r="F770" s="17">
        <f t="shared" si="199"/>
        <v>0</v>
      </c>
      <c r="G770" s="19">
        <f t="shared" si="200"/>
        <v>0</v>
      </c>
      <c r="H770" s="17">
        <f t="shared" si="220"/>
        <v>0</v>
      </c>
      <c r="I770" s="18">
        <f t="shared" si="221"/>
        <v>0</v>
      </c>
      <c r="J770" s="17">
        <f t="shared" si="223"/>
        <v>503830</v>
      </c>
      <c r="K770" s="17">
        <f t="shared" si="223"/>
        <v>50000000</v>
      </c>
      <c r="L770" s="17">
        <f t="shared" si="223"/>
        <v>49971523.909999996</v>
      </c>
      <c r="M770" s="17">
        <f t="shared" si="209"/>
        <v>28476.090000003576</v>
      </c>
      <c r="N770" s="19">
        <f t="shared" si="210"/>
        <v>99.943047820000004</v>
      </c>
      <c r="O770" s="23">
        <f t="shared" si="211"/>
        <v>49467693.909999996</v>
      </c>
      <c r="P770" s="15">
        <f t="shared" si="212"/>
        <v>9818.330371355416</v>
      </c>
      <c r="Q770" s="24">
        <f t="shared" si="213"/>
        <v>503830</v>
      </c>
      <c r="R770" s="24">
        <f t="shared" si="214"/>
        <v>50000000</v>
      </c>
      <c r="S770" s="24">
        <f t="shared" si="215"/>
        <v>49971523.909999996</v>
      </c>
      <c r="T770" s="24">
        <f t="shared" si="216"/>
        <v>-28476.090000003576</v>
      </c>
      <c r="U770" s="57">
        <f t="shared" si="217"/>
        <v>99.943047820000004</v>
      </c>
      <c r="V770" s="23">
        <f t="shared" si="218"/>
        <v>49467693.909999996</v>
      </c>
      <c r="W770" s="58">
        <f t="shared" si="219"/>
        <v>9818.330371355416</v>
      </c>
    </row>
    <row r="771" spans="1:23" s="20" customFormat="1" ht="25.5" x14ac:dyDescent="0.2">
      <c r="A771" s="26" t="s">
        <v>302</v>
      </c>
      <c r="B771" s="70" t="s">
        <v>303</v>
      </c>
      <c r="C771" s="17">
        <v>0</v>
      </c>
      <c r="D771" s="17">
        <v>0</v>
      </c>
      <c r="E771" s="17">
        <v>0</v>
      </c>
      <c r="F771" s="17">
        <f t="shared" si="199"/>
        <v>0</v>
      </c>
      <c r="G771" s="19">
        <f t="shared" si="200"/>
        <v>0</v>
      </c>
      <c r="H771" s="17">
        <f t="shared" si="220"/>
        <v>0</v>
      </c>
      <c r="I771" s="18">
        <f t="shared" si="221"/>
        <v>0</v>
      </c>
      <c r="J771" s="17">
        <f>J791+J802</f>
        <v>503830</v>
      </c>
      <c r="K771" s="17">
        <f>K791+K802</f>
        <v>50000000</v>
      </c>
      <c r="L771" s="17">
        <f>L791+L802</f>
        <v>49971523.909999996</v>
      </c>
      <c r="M771" s="17">
        <f t="shared" si="209"/>
        <v>28476.090000003576</v>
      </c>
      <c r="N771" s="19">
        <f t="shared" si="210"/>
        <v>99.943047820000004</v>
      </c>
      <c r="O771" s="23">
        <f t="shared" si="211"/>
        <v>49467693.909999996</v>
      </c>
      <c r="P771" s="15">
        <f t="shared" si="212"/>
        <v>9818.330371355416</v>
      </c>
      <c r="Q771" s="24">
        <f t="shared" si="213"/>
        <v>503830</v>
      </c>
      <c r="R771" s="24">
        <f t="shared" si="214"/>
        <v>50000000</v>
      </c>
      <c r="S771" s="24">
        <f t="shared" si="215"/>
        <v>49971523.909999996</v>
      </c>
      <c r="T771" s="24">
        <f t="shared" si="216"/>
        <v>-28476.090000003576</v>
      </c>
      <c r="U771" s="57">
        <f t="shared" si="217"/>
        <v>99.943047820000004</v>
      </c>
      <c r="V771" s="23">
        <f t="shared" si="218"/>
        <v>49467693.909999996</v>
      </c>
      <c r="W771" s="58">
        <f t="shared" si="219"/>
        <v>9818.330371355416</v>
      </c>
    </row>
    <row r="772" spans="1:23" s="20" customFormat="1" x14ac:dyDescent="0.2">
      <c r="A772" s="34" t="s">
        <v>244</v>
      </c>
      <c r="B772" s="71" t="s">
        <v>245</v>
      </c>
      <c r="C772" s="35">
        <v>1285100</v>
      </c>
      <c r="D772" s="35">
        <v>0</v>
      </c>
      <c r="E772" s="35">
        <v>0</v>
      </c>
      <c r="F772" s="35">
        <f t="shared" si="199"/>
        <v>0</v>
      </c>
      <c r="G772" s="35">
        <f t="shared" si="200"/>
        <v>0</v>
      </c>
      <c r="H772" s="35">
        <f t="shared" si="220"/>
        <v>-1285100</v>
      </c>
      <c r="I772" s="15">
        <f t="shared" si="221"/>
        <v>-100</v>
      </c>
      <c r="J772" s="35">
        <v>0</v>
      </c>
      <c r="K772" s="35">
        <v>0</v>
      </c>
      <c r="L772" s="35">
        <v>0</v>
      </c>
      <c r="M772" s="35">
        <f t="shared" si="209"/>
        <v>0</v>
      </c>
      <c r="N772" s="35">
        <f t="shared" si="210"/>
        <v>0</v>
      </c>
      <c r="O772" s="35">
        <f t="shared" si="211"/>
        <v>0</v>
      </c>
      <c r="P772" s="15">
        <f t="shared" si="212"/>
        <v>0</v>
      </c>
      <c r="Q772" s="24">
        <f t="shared" si="213"/>
        <v>1285100</v>
      </c>
      <c r="R772" s="24">
        <f t="shared" si="214"/>
        <v>0</v>
      </c>
      <c r="S772" s="24">
        <f t="shared" si="215"/>
        <v>0</v>
      </c>
      <c r="T772" s="24">
        <f t="shared" si="216"/>
        <v>0</v>
      </c>
      <c r="U772" s="57">
        <f t="shared" si="217"/>
        <v>0</v>
      </c>
      <c r="V772" s="23">
        <f t="shared" si="218"/>
        <v>-1285100</v>
      </c>
      <c r="W772" s="58">
        <f t="shared" si="219"/>
        <v>-100</v>
      </c>
    </row>
    <row r="773" spans="1:23" s="20" customFormat="1" x14ac:dyDescent="0.2">
      <c r="A773" s="28" t="s">
        <v>109</v>
      </c>
      <c r="B773" s="65" t="s">
        <v>110</v>
      </c>
      <c r="C773" s="23">
        <v>1285100</v>
      </c>
      <c r="D773" s="23">
        <v>0</v>
      </c>
      <c r="E773" s="23">
        <v>0</v>
      </c>
      <c r="F773" s="23">
        <f t="shared" si="199"/>
        <v>0</v>
      </c>
      <c r="G773" s="23">
        <f t="shared" si="200"/>
        <v>0</v>
      </c>
      <c r="H773" s="23">
        <f t="shared" si="220"/>
        <v>-1285100</v>
      </c>
      <c r="I773" s="15">
        <f t="shared" si="221"/>
        <v>-100</v>
      </c>
      <c r="J773" s="23">
        <v>0</v>
      </c>
      <c r="K773" s="23">
        <v>0</v>
      </c>
      <c r="L773" s="23">
        <v>0</v>
      </c>
      <c r="M773" s="23">
        <f t="shared" si="209"/>
        <v>0</v>
      </c>
      <c r="N773" s="23">
        <f t="shared" si="210"/>
        <v>0</v>
      </c>
      <c r="O773" s="23">
        <f t="shared" si="211"/>
        <v>0</v>
      </c>
      <c r="P773" s="15">
        <f t="shared" si="212"/>
        <v>0</v>
      </c>
      <c r="Q773" s="24">
        <f t="shared" si="213"/>
        <v>1285100</v>
      </c>
      <c r="R773" s="24">
        <f t="shared" si="214"/>
        <v>0</v>
      </c>
      <c r="S773" s="24">
        <f t="shared" si="215"/>
        <v>0</v>
      </c>
      <c r="T773" s="24">
        <f t="shared" si="216"/>
        <v>0</v>
      </c>
      <c r="U773" s="57">
        <f t="shared" si="217"/>
        <v>0</v>
      </c>
      <c r="V773" s="23">
        <f t="shared" si="218"/>
        <v>-1285100</v>
      </c>
      <c r="W773" s="58">
        <f t="shared" si="219"/>
        <v>-100</v>
      </c>
    </row>
    <row r="774" spans="1:23" s="20" customFormat="1" x14ac:dyDescent="0.2">
      <c r="A774" s="28" t="s">
        <v>177</v>
      </c>
      <c r="B774" s="65" t="s">
        <v>178</v>
      </c>
      <c r="C774" s="23">
        <v>1285100</v>
      </c>
      <c r="D774" s="23">
        <v>0</v>
      </c>
      <c r="E774" s="23">
        <v>0</v>
      </c>
      <c r="F774" s="23">
        <f t="shared" si="199"/>
        <v>0</v>
      </c>
      <c r="G774" s="23">
        <f t="shared" si="200"/>
        <v>0</v>
      </c>
      <c r="H774" s="23">
        <f t="shared" si="220"/>
        <v>-1285100</v>
      </c>
      <c r="I774" s="15">
        <f t="shared" si="221"/>
        <v>-100</v>
      </c>
      <c r="J774" s="23">
        <v>0</v>
      </c>
      <c r="K774" s="23">
        <v>0</v>
      </c>
      <c r="L774" s="23">
        <v>0</v>
      </c>
      <c r="M774" s="23">
        <f t="shared" si="209"/>
        <v>0</v>
      </c>
      <c r="N774" s="23">
        <f t="shared" si="210"/>
        <v>0</v>
      </c>
      <c r="O774" s="23">
        <f t="shared" si="211"/>
        <v>0</v>
      </c>
      <c r="P774" s="15">
        <f t="shared" si="212"/>
        <v>0</v>
      </c>
      <c r="Q774" s="24">
        <f t="shared" si="213"/>
        <v>1285100</v>
      </c>
      <c r="R774" s="24">
        <f t="shared" si="214"/>
        <v>0</v>
      </c>
      <c r="S774" s="24">
        <f t="shared" si="215"/>
        <v>0</v>
      </c>
      <c r="T774" s="24">
        <f t="shared" si="216"/>
        <v>0</v>
      </c>
      <c r="U774" s="57">
        <f t="shared" si="217"/>
        <v>0</v>
      </c>
      <c r="V774" s="23">
        <f t="shared" si="218"/>
        <v>-1285100</v>
      </c>
      <c r="W774" s="58">
        <f t="shared" si="219"/>
        <v>-100</v>
      </c>
    </row>
    <row r="775" spans="1:23" s="20" customFormat="1" ht="25.5" x14ac:dyDescent="0.2">
      <c r="A775" s="28" t="s">
        <v>242</v>
      </c>
      <c r="B775" s="65" t="s">
        <v>243</v>
      </c>
      <c r="C775" s="23">
        <v>1285100</v>
      </c>
      <c r="D775" s="23">
        <v>0</v>
      </c>
      <c r="E775" s="23">
        <v>0</v>
      </c>
      <c r="F775" s="23">
        <f t="shared" si="199"/>
        <v>0</v>
      </c>
      <c r="G775" s="23">
        <f t="shared" si="200"/>
        <v>0</v>
      </c>
      <c r="H775" s="23">
        <f t="shared" si="220"/>
        <v>-1285100</v>
      </c>
      <c r="I775" s="15">
        <f t="shared" si="221"/>
        <v>-100</v>
      </c>
      <c r="J775" s="23">
        <v>0</v>
      </c>
      <c r="K775" s="23">
        <v>0</v>
      </c>
      <c r="L775" s="23">
        <v>0</v>
      </c>
      <c r="M775" s="23">
        <f t="shared" si="209"/>
        <v>0</v>
      </c>
      <c r="N775" s="23">
        <f t="shared" si="210"/>
        <v>0</v>
      </c>
      <c r="O775" s="23">
        <f t="shared" si="211"/>
        <v>0</v>
      </c>
      <c r="P775" s="15">
        <f t="shared" si="212"/>
        <v>0</v>
      </c>
      <c r="Q775" s="24">
        <f t="shared" si="213"/>
        <v>1285100</v>
      </c>
      <c r="R775" s="24">
        <f t="shared" si="214"/>
        <v>0</v>
      </c>
      <c r="S775" s="24">
        <f t="shared" si="215"/>
        <v>0</v>
      </c>
      <c r="T775" s="24">
        <f t="shared" si="216"/>
        <v>0</v>
      </c>
      <c r="U775" s="57">
        <f t="shared" si="217"/>
        <v>0</v>
      </c>
      <c r="V775" s="23">
        <f t="shared" si="218"/>
        <v>-1285100</v>
      </c>
      <c r="W775" s="58">
        <f t="shared" si="219"/>
        <v>-100</v>
      </c>
    </row>
    <row r="776" spans="1:23" s="20" customFormat="1" x14ac:dyDescent="0.2">
      <c r="A776" s="34" t="s">
        <v>253</v>
      </c>
      <c r="B776" s="71" t="s">
        <v>254</v>
      </c>
      <c r="C776" s="35">
        <v>3079411</v>
      </c>
      <c r="D776" s="35">
        <v>0</v>
      </c>
      <c r="E776" s="35">
        <v>0</v>
      </c>
      <c r="F776" s="35">
        <f>D776-E776</f>
        <v>0</v>
      </c>
      <c r="G776" s="35">
        <f>IF(D776=0,0,E776/D776*100)</f>
        <v>0</v>
      </c>
      <c r="H776" s="35">
        <f>E776-C776</f>
        <v>-3079411</v>
      </c>
      <c r="I776" s="15">
        <f>IF(C776=0,0,E776/C776*100-100)</f>
        <v>-100</v>
      </c>
      <c r="J776" s="35">
        <v>0</v>
      </c>
      <c r="K776" s="35">
        <v>0</v>
      </c>
      <c r="L776" s="35">
        <v>0</v>
      </c>
      <c r="M776" s="35">
        <f>K776-L776</f>
        <v>0</v>
      </c>
      <c r="N776" s="35">
        <f>IF(K776=0,0,L776/K776*100)</f>
        <v>0</v>
      </c>
      <c r="O776" s="35">
        <f>L776-J776</f>
        <v>0</v>
      </c>
      <c r="P776" s="15">
        <f>IF(J776=0,0,L776/J776*100-100)</f>
        <v>0</v>
      </c>
      <c r="Q776" s="24">
        <f t="shared" si="213"/>
        <v>3079411</v>
      </c>
      <c r="R776" s="24">
        <f t="shared" si="214"/>
        <v>0</v>
      </c>
      <c r="S776" s="24">
        <f t="shared" si="215"/>
        <v>0</v>
      </c>
      <c r="T776" s="24">
        <f t="shared" si="216"/>
        <v>0</v>
      </c>
      <c r="U776" s="57">
        <f t="shared" si="217"/>
        <v>0</v>
      </c>
      <c r="V776" s="23">
        <f t="shared" si="218"/>
        <v>-3079411</v>
      </c>
      <c r="W776" s="58">
        <f t="shared" si="219"/>
        <v>-100</v>
      </c>
    </row>
    <row r="777" spans="1:23" s="20" customFormat="1" x14ac:dyDescent="0.2">
      <c r="A777" s="28" t="s">
        <v>109</v>
      </c>
      <c r="B777" s="65" t="s">
        <v>110</v>
      </c>
      <c r="C777" s="23">
        <v>3079411</v>
      </c>
      <c r="D777" s="23">
        <v>0</v>
      </c>
      <c r="E777" s="23">
        <v>0</v>
      </c>
      <c r="F777" s="23">
        <f>D777-E777</f>
        <v>0</v>
      </c>
      <c r="G777" s="23">
        <f>IF(D777=0,0,E777/D777*100)</f>
        <v>0</v>
      </c>
      <c r="H777" s="23">
        <f>E777-C777</f>
        <v>-3079411</v>
      </c>
      <c r="I777" s="15">
        <f>IF(C777=0,0,E777/C777*100-100)</f>
        <v>-100</v>
      </c>
      <c r="J777" s="23">
        <v>0</v>
      </c>
      <c r="K777" s="23">
        <v>0</v>
      </c>
      <c r="L777" s="23">
        <v>0</v>
      </c>
      <c r="M777" s="23">
        <f>K777-L777</f>
        <v>0</v>
      </c>
      <c r="N777" s="23">
        <f>IF(K777=0,0,L777/K777*100)</f>
        <v>0</v>
      </c>
      <c r="O777" s="23">
        <f>L777-J777</f>
        <v>0</v>
      </c>
      <c r="P777" s="15">
        <f>IF(J777=0,0,L777/J777*100-100)</f>
        <v>0</v>
      </c>
      <c r="Q777" s="24">
        <f t="shared" si="213"/>
        <v>3079411</v>
      </c>
      <c r="R777" s="24">
        <f t="shared" si="214"/>
        <v>0</v>
      </c>
      <c r="S777" s="24">
        <f t="shared" si="215"/>
        <v>0</v>
      </c>
      <c r="T777" s="24">
        <f t="shared" si="216"/>
        <v>0</v>
      </c>
      <c r="U777" s="57">
        <f t="shared" si="217"/>
        <v>0</v>
      </c>
      <c r="V777" s="23">
        <f t="shared" si="218"/>
        <v>-3079411</v>
      </c>
      <c r="W777" s="58">
        <f t="shared" si="219"/>
        <v>-100</v>
      </c>
    </row>
    <row r="778" spans="1:23" s="20" customFormat="1" x14ac:dyDescent="0.2">
      <c r="A778" s="28" t="s">
        <v>177</v>
      </c>
      <c r="B778" s="65" t="s">
        <v>178</v>
      </c>
      <c r="C778" s="23">
        <v>3079411</v>
      </c>
      <c r="D778" s="23">
        <v>0</v>
      </c>
      <c r="E778" s="23">
        <v>0</v>
      </c>
      <c r="F778" s="23">
        <f>D778-E778</f>
        <v>0</v>
      </c>
      <c r="G778" s="23">
        <f>IF(D778=0,0,E778/D778*100)</f>
        <v>0</v>
      </c>
      <c r="H778" s="23">
        <f>E778-C778</f>
        <v>-3079411</v>
      </c>
      <c r="I778" s="15">
        <f>IF(C778=0,0,E778/C778*100-100)</f>
        <v>-100</v>
      </c>
      <c r="J778" s="23">
        <v>0</v>
      </c>
      <c r="K778" s="23">
        <v>0</v>
      </c>
      <c r="L778" s="23">
        <v>0</v>
      </c>
      <c r="M778" s="23">
        <f>K778-L778</f>
        <v>0</v>
      </c>
      <c r="N778" s="23">
        <f>IF(K778=0,0,L778/K778*100)</f>
        <v>0</v>
      </c>
      <c r="O778" s="23">
        <f>L778-J778</f>
        <v>0</v>
      </c>
      <c r="P778" s="15">
        <f>IF(J778=0,0,L778/J778*100-100)</f>
        <v>0</v>
      </c>
      <c r="Q778" s="24">
        <f t="shared" si="213"/>
        <v>3079411</v>
      </c>
      <c r="R778" s="24">
        <f t="shared" si="214"/>
        <v>0</v>
      </c>
      <c r="S778" s="24">
        <f t="shared" si="215"/>
        <v>0</v>
      </c>
      <c r="T778" s="24">
        <f t="shared" si="216"/>
        <v>0</v>
      </c>
      <c r="U778" s="57">
        <f t="shared" si="217"/>
        <v>0</v>
      </c>
      <c r="V778" s="23">
        <f t="shared" si="218"/>
        <v>-3079411</v>
      </c>
      <c r="W778" s="58">
        <f t="shared" si="219"/>
        <v>-100</v>
      </c>
    </row>
    <row r="779" spans="1:23" s="20" customFormat="1" ht="25.5" x14ac:dyDescent="0.2">
      <c r="A779" s="28" t="s">
        <v>242</v>
      </c>
      <c r="B779" s="65" t="s">
        <v>243</v>
      </c>
      <c r="C779" s="23">
        <v>3079411</v>
      </c>
      <c r="D779" s="23">
        <v>0</v>
      </c>
      <c r="E779" s="23">
        <v>0</v>
      </c>
      <c r="F779" s="23">
        <f>D779-E779</f>
        <v>0</v>
      </c>
      <c r="G779" s="23">
        <f>IF(D779=0,0,E779/D779*100)</f>
        <v>0</v>
      </c>
      <c r="H779" s="23">
        <f>E779-C779</f>
        <v>-3079411</v>
      </c>
      <c r="I779" s="15">
        <f>IF(C779=0,0,E779/C779*100-100)</f>
        <v>-100</v>
      </c>
      <c r="J779" s="23">
        <v>0</v>
      </c>
      <c r="K779" s="23">
        <v>0</v>
      </c>
      <c r="L779" s="23">
        <v>0</v>
      </c>
      <c r="M779" s="23">
        <f>K779-L779</f>
        <v>0</v>
      </c>
      <c r="N779" s="23">
        <f>IF(K779=0,0,L779/K779*100)</f>
        <v>0</v>
      </c>
      <c r="O779" s="23">
        <f>L779-J779</f>
        <v>0</v>
      </c>
      <c r="P779" s="15">
        <f>IF(J779=0,0,L779/J779*100-100)</f>
        <v>0</v>
      </c>
      <c r="Q779" s="24">
        <f t="shared" si="213"/>
        <v>3079411</v>
      </c>
      <c r="R779" s="24">
        <f t="shared" si="214"/>
        <v>0</v>
      </c>
      <c r="S779" s="24">
        <f t="shared" si="215"/>
        <v>0</v>
      </c>
      <c r="T779" s="24">
        <f t="shared" si="216"/>
        <v>0</v>
      </c>
      <c r="U779" s="57">
        <f t="shared" si="217"/>
        <v>0</v>
      </c>
      <c r="V779" s="23">
        <f t="shared" si="218"/>
        <v>-3079411</v>
      </c>
      <c r="W779" s="58">
        <f t="shared" si="219"/>
        <v>-100</v>
      </c>
    </row>
    <row r="780" spans="1:23" s="20" customFormat="1" ht="51" x14ac:dyDescent="0.2">
      <c r="A780" s="34" t="s">
        <v>246</v>
      </c>
      <c r="B780" s="71" t="s">
        <v>247</v>
      </c>
      <c r="C780" s="35">
        <v>8982700</v>
      </c>
      <c r="D780" s="35">
        <v>11900800</v>
      </c>
      <c r="E780" s="35">
        <v>11900800</v>
      </c>
      <c r="F780" s="35">
        <f t="shared" si="199"/>
        <v>0</v>
      </c>
      <c r="G780" s="42">
        <f t="shared" si="200"/>
        <v>100</v>
      </c>
      <c r="H780" s="35">
        <f t="shared" si="220"/>
        <v>2918100</v>
      </c>
      <c r="I780" s="15">
        <f t="shared" si="221"/>
        <v>32.485778218130406</v>
      </c>
      <c r="J780" s="35">
        <v>0</v>
      </c>
      <c r="K780" s="35">
        <v>0</v>
      </c>
      <c r="L780" s="35">
        <v>0</v>
      </c>
      <c r="M780" s="35">
        <f t="shared" ref="M780:M787" si="224">K780-L780</f>
        <v>0</v>
      </c>
      <c r="N780" s="42">
        <f t="shared" ref="N780:N787" si="225">IF(K780=0,0,L780/K780*100)</f>
        <v>0</v>
      </c>
      <c r="O780" s="35">
        <f t="shared" ref="O780:O787" si="226">L780-J780</f>
        <v>0</v>
      </c>
      <c r="P780" s="15">
        <f t="shared" ref="P780:P787" si="227">IF(J780=0,0,L780/J780*100-100)</f>
        <v>0</v>
      </c>
      <c r="Q780" s="24">
        <f t="shared" si="213"/>
        <v>8982700</v>
      </c>
      <c r="R780" s="24">
        <f t="shared" si="214"/>
        <v>11900800</v>
      </c>
      <c r="S780" s="24">
        <f t="shared" si="215"/>
        <v>11900800</v>
      </c>
      <c r="T780" s="24">
        <f t="shared" si="216"/>
        <v>0</v>
      </c>
      <c r="U780" s="57">
        <f t="shared" si="217"/>
        <v>100</v>
      </c>
      <c r="V780" s="23">
        <f t="shared" si="218"/>
        <v>2918100</v>
      </c>
      <c r="W780" s="58">
        <f t="shared" si="219"/>
        <v>32.485778218130406</v>
      </c>
    </row>
    <row r="781" spans="1:23" s="20" customFormat="1" x14ac:dyDescent="0.2">
      <c r="A781" s="28" t="s">
        <v>109</v>
      </c>
      <c r="B781" s="65" t="s">
        <v>110</v>
      </c>
      <c r="C781" s="23">
        <v>8982700</v>
      </c>
      <c r="D781" s="23">
        <v>11900800</v>
      </c>
      <c r="E781" s="23">
        <v>11900800</v>
      </c>
      <c r="F781" s="23">
        <f t="shared" si="199"/>
        <v>0</v>
      </c>
      <c r="G781" s="14">
        <f t="shared" si="200"/>
        <v>100</v>
      </c>
      <c r="H781" s="23">
        <f t="shared" si="220"/>
        <v>2918100</v>
      </c>
      <c r="I781" s="15">
        <f t="shared" si="221"/>
        <v>32.485778218130406</v>
      </c>
      <c r="J781" s="23">
        <v>0</v>
      </c>
      <c r="K781" s="23">
        <v>0</v>
      </c>
      <c r="L781" s="23">
        <v>0</v>
      </c>
      <c r="M781" s="23">
        <f t="shared" si="224"/>
        <v>0</v>
      </c>
      <c r="N781" s="14">
        <f t="shared" si="225"/>
        <v>0</v>
      </c>
      <c r="O781" s="23">
        <f t="shared" si="226"/>
        <v>0</v>
      </c>
      <c r="P781" s="15">
        <f t="shared" si="227"/>
        <v>0</v>
      </c>
      <c r="Q781" s="24">
        <f t="shared" ref="Q781:Q844" si="228">J781+C781</f>
        <v>8982700</v>
      </c>
      <c r="R781" s="24">
        <f t="shared" ref="R781:R844" si="229">K781+D781</f>
        <v>11900800</v>
      </c>
      <c r="S781" s="24">
        <f t="shared" ref="S781:S844" si="230">L781+E781</f>
        <v>11900800</v>
      </c>
      <c r="T781" s="24">
        <f t="shared" ref="T781:T844" si="231">S781-R781</f>
        <v>0</v>
      </c>
      <c r="U781" s="57">
        <f t="shared" ref="U781:U844" si="232">IF(R781=0,0,S781/R781*100)</f>
        <v>100</v>
      </c>
      <c r="V781" s="23">
        <f t="shared" ref="V781:V844" si="233">S781-Q781</f>
        <v>2918100</v>
      </c>
      <c r="W781" s="58">
        <f t="shared" ref="W781:W844" si="234">IF(Q781=0,0,S781/Q781*100-100)</f>
        <v>32.485778218130406</v>
      </c>
    </row>
    <row r="782" spans="1:23" s="20" customFormat="1" x14ac:dyDescent="0.2">
      <c r="A782" s="28" t="s">
        <v>177</v>
      </c>
      <c r="B782" s="65" t="s">
        <v>178</v>
      </c>
      <c r="C782" s="23">
        <v>8982700</v>
      </c>
      <c r="D782" s="23">
        <v>11900800</v>
      </c>
      <c r="E782" s="23">
        <v>11900800</v>
      </c>
      <c r="F782" s="23">
        <f t="shared" si="199"/>
        <v>0</v>
      </c>
      <c r="G782" s="14">
        <f t="shared" si="200"/>
        <v>100</v>
      </c>
      <c r="H782" s="23">
        <f t="shared" si="220"/>
        <v>2918100</v>
      </c>
      <c r="I782" s="15">
        <f t="shared" si="221"/>
        <v>32.485778218130406</v>
      </c>
      <c r="J782" s="23">
        <v>0</v>
      </c>
      <c r="K782" s="23">
        <v>0</v>
      </c>
      <c r="L782" s="23">
        <v>0</v>
      </c>
      <c r="M782" s="23">
        <f t="shared" si="224"/>
        <v>0</v>
      </c>
      <c r="N782" s="14">
        <f t="shared" si="225"/>
        <v>0</v>
      </c>
      <c r="O782" s="23">
        <f t="shared" si="226"/>
        <v>0</v>
      </c>
      <c r="P782" s="15">
        <f t="shared" si="227"/>
        <v>0</v>
      </c>
      <c r="Q782" s="24">
        <f t="shared" si="228"/>
        <v>8982700</v>
      </c>
      <c r="R782" s="24">
        <f t="shared" si="229"/>
        <v>11900800</v>
      </c>
      <c r="S782" s="24">
        <f t="shared" si="230"/>
        <v>11900800</v>
      </c>
      <c r="T782" s="24">
        <f t="shared" si="231"/>
        <v>0</v>
      </c>
      <c r="U782" s="57">
        <f t="shared" si="232"/>
        <v>100</v>
      </c>
      <c r="V782" s="23">
        <f t="shared" si="233"/>
        <v>2918100</v>
      </c>
      <c r="W782" s="58">
        <f t="shared" si="234"/>
        <v>32.485778218130406</v>
      </c>
    </row>
    <row r="783" spans="1:23" s="20" customFormat="1" ht="25.5" x14ac:dyDescent="0.2">
      <c r="A783" s="28" t="s">
        <v>242</v>
      </c>
      <c r="B783" s="65" t="s">
        <v>243</v>
      </c>
      <c r="C783" s="23">
        <v>8982700</v>
      </c>
      <c r="D783" s="23">
        <v>11900800</v>
      </c>
      <c r="E783" s="23">
        <v>11900800</v>
      </c>
      <c r="F783" s="23">
        <f t="shared" si="199"/>
        <v>0</v>
      </c>
      <c r="G783" s="14">
        <f t="shared" si="200"/>
        <v>100</v>
      </c>
      <c r="H783" s="23">
        <f t="shared" si="220"/>
        <v>2918100</v>
      </c>
      <c r="I783" s="15">
        <f t="shared" si="221"/>
        <v>32.485778218130406</v>
      </c>
      <c r="J783" s="23">
        <v>0</v>
      </c>
      <c r="K783" s="23">
        <v>0</v>
      </c>
      <c r="L783" s="23">
        <v>0</v>
      </c>
      <c r="M783" s="23">
        <f t="shared" si="224"/>
        <v>0</v>
      </c>
      <c r="N783" s="14">
        <f t="shared" si="225"/>
        <v>0</v>
      </c>
      <c r="O783" s="23">
        <f t="shared" si="226"/>
        <v>0</v>
      </c>
      <c r="P783" s="15">
        <f t="shared" si="227"/>
        <v>0</v>
      </c>
      <c r="Q783" s="24">
        <f t="shared" si="228"/>
        <v>8982700</v>
      </c>
      <c r="R783" s="24">
        <f t="shared" si="229"/>
        <v>11900800</v>
      </c>
      <c r="S783" s="24">
        <f t="shared" si="230"/>
        <v>11900800</v>
      </c>
      <c r="T783" s="24">
        <f t="shared" si="231"/>
        <v>0</v>
      </c>
      <c r="U783" s="57">
        <f t="shared" si="232"/>
        <v>100</v>
      </c>
      <c r="V783" s="23">
        <f t="shared" si="233"/>
        <v>2918100</v>
      </c>
      <c r="W783" s="58">
        <f t="shared" si="234"/>
        <v>32.485778218130406</v>
      </c>
    </row>
    <row r="784" spans="1:23" s="20" customFormat="1" ht="63.75" x14ac:dyDescent="0.2">
      <c r="A784" s="34" t="s">
        <v>248</v>
      </c>
      <c r="B784" s="71" t="s">
        <v>249</v>
      </c>
      <c r="C784" s="35">
        <v>3005861</v>
      </c>
      <c r="D784" s="35">
        <v>4157500</v>
      </c>
      <c r="E784" s="35">
        <v>3925594.46</v>
      </c>
      <c r="F784" s="35">
        <f t="shared" si="199"/>
        <v>231905.54000000004</v>
      </c>
      <c r="G784" s="42">
        <f t="shared" si="200"/>
        <v>94.421995429945881</v>
      </c>
      <c r="H784" s="35">
        <f t="shared" si="220"/>
        <v>919733.46</v>
      </c>
      <c r="I784" s="15">
        <f t="shared" si="221"/>
        <v>30.598003700104584</v>
      </c>
      <c r="J784" s="35">
        <v>0</v>
      </c>
      <c r="K784" s="35">
        <v>0</v>
      </c>
      <c r="L784" s="35">
        <v>0</v>
      </c>
      <c r="M784" s="35">
        <f t="shared" si="224"/>
        <v>0</v>
      </c>
      <c r="N784" s="42">
        <f t="shared" si="225"/>
        <v>0</v>
      </c>
      <c r="O784" s="35">
        <f t="shared" si="226"/>
        <v>0</v>
      </c>
      <c r="P784" s="15">
        <f t="shared" si="227"/>
        <v>0</v>
      </c>
      <c r="Q784" s="24">
        <f t="shared" si="228"/>
        <v>3005861</v>
      </c>
      <c r="R784" s="24">
        <f t="shared" si="229"/>
        <v>4157500</v>
      </c>
      <c r="S784" s="24">
        <f t="shared" si="230"/>
        <v>3925594.46</v>
      </c>
      <c r="T784" s="24">
        <f t="shared" si="231"/>
        <v>-231905.54000000004</v>
      </c>
      <c r="U784" s="57">
        <f t="shared" si="232"/>
        <v>94.421995429945881</v>
      </c>
      <c r="V784" s="23">
        <f t="shared" si="233"/>
        <v>919733.46</v>
      </c>
      <c r="W784" s="58">
        <f t="shared" si="234"/>
        <v>30.598003700104584</v>
      </c>
    </row>
    <row r="785" spans="1:23" s="20" customFormat="1" x14ac:dyDescent="0.2">
      <c r="A785" s="28" t="s">
        <v>109</v>
      </c>
      <c r="B785" s="65" t="s">
        <v>110</v>
      </c>
      <c r="C785" s="23">
        <v>3005861</v>
      </c>
      <c r="D785" s="23">
        <v>4157500</v>
      </c>
      <c r="E785" s="23">
        <v>3925594.46</v>
      </c>
      <c r="F785" s="23">
        <f t="shared" si="199"/>
        <v>231905.54000000004</v>
      </c>
      <c r="G785" s="14">
        <f t="shared" si="200"/>
        <v>94.421995429945881</v>
      </c>
      <c r="H785" s="23">
        <f t="shared" si="220"/>
        <v>919733.46</v>
      </c>
      <c r="I785" s="15">
        <f t="shared" si="221"/>
        <v>30.598003700104584</v>
      </c>
      <c r="J785" s="23">
        <v>0</v>
      </c>
      <c r="K785" s="23">
        <v>0</v>
      </c>
      <c r="L785" s="23">
        <v>0</v>
      </c>
      <c r="M785" s="23">
        <f t="shared" si="224"/>
        <v>0</v>
      </c>
      <c r="N785" s="14">
        <f t="shared" si="225"/>
        <v>0</v>
      </c>
      <c r="O785" s="23">
        <f t="shared" si="226"/>
        <v>0</v>
      </c>
      <c r="P785" s="15">
        <f t="shared" si="227"/>
        <v>0</v>
      </c>
      <c r="Q785" s="24">
        <f t="shared" si="228"/>
        <v>3005861</v>
      </c>
      <c r="R785" s="24">
        <f t="shared" si="229"/>
        <v>4157500</v>
      </c>
      <c r="S785" s="24">
        <f t="shared" si="230"/>
        <v>3925594.46</v>
      </c>
      <c r="T785" s="24">
        <f t="shared" si="231"/>
        <v>-231905.54000000004</v>
      </c>
      <c r="U785" s="57">
        <f t="shared" si="232"/>
        <v>94.421995429945881</v>
      </c>
      <c r="V785" s="23">
        <f t="shared" si="233"/>
        <v>919733.46</v>
      </c>
      <c r="W785" s="58">
        <f t="shared" si="234"/>
        <v>30.598003700104584</v>
      </c>
    </row>
    <row r="786" spans="1:23" s="20" customFormat="1" x14ac:dyDescent="0.2">
      <c r="A786" s="28" t="s">
        <v>177</v>
      </c>
      <c r="B786" s="65" t="s">
        <v>178</v>
      </c>
      <c r="C786" s="23">
        <v>3005861</v>
      </c>
      <c r="D786" s="23">
        <v>4157500</v>
      </c>
      <c r="E786" s="23">
        <v>3925594.46</v>
      </c>
      <c r="F786" s="23">
        <f t="shared" si="199"/>
        <v>231905.54000000004</v>
      </c>
      <c r="G786" s="14">
        <f t="shared" si="200"/>
        <v>94.421995429945881</v>
      </c>
      <c r="H786" s="23">
        <f t="shared" si="220"/>
        <v>919733.46</v>
      </c>
      <c r="I786" s="15">
        <f t="shared" si="221"/>
        <v>30.598003700104584</v>
      </c>
      <c r="J786" s="23">
        <v>0</v>
      </c>
      <c r="K786" s="23">
        <v>0</v>
      </c>
      <c r="L786" s="23">
        <v>0</v>
      </c>
      <c r="M786" s="23">
        <f t="shared" si="224"/>
        <v>0</v>
      </c>
      <c r="N786" s="14">
        <f t="shared" si="225"/>
        <v>0</v>
      </c>
      <c r="O786" s="23">
        <f t="shared" si="226"/>
        <v>0</v>
      </c>
      <c r="P786" s="15">
        <f t="shared" si="227"/>
        <v>0</v>
      </c>
      <c r="Q786" s="24">
        <f t="shared" si="228"/>
        <v>3005861</v>
      </c>
      <c r="R786" s="24">
        <f t="shared" si="229"/>
        <v>4157500</v>
      </c>
      <c r="S786" s="24">
        <f t="shared" si="230"/>
        <v>3925594.46</v>
      </c>
      <c r="T786" s="24">
        <f t="shared" si="231"/>
        <v>-231905.54000000004</v>
      </c>
      <c r="U786" s="57">
        <f t="shared" si="232"/>
        <v>94.421995429945881</v>
      </c>
      <c r="V786" s="23">
        <f t="shared" si="233"/>
        <v>919733.46</v>
      </c>
      <c r="W786" s="58">
        <f t="shared" si="234"/>
        <v>30.598003700104584</v>
      </c>
    </row>
    <row r="787" spans="1:23" s="20" customFormat="1" ht="25.5" x14ac:dyDescent="0.2">
      <c r="A787" s="28" t="s">
        <v>242</v>
      </c>
      <c r="B787" s="65" t="s">
        <v>243</v>
      </c>
      <c r="C787" s="23">
        <v>3005861</v>
      </c>
      <c r="D787" s="23">
        <v>4157500</v>
      </c>
      <c r="E787" s="23">
        <v>3925594.46</v>
      </c>
      <c r="F787" s="23">
        <f t="shared" si="199"/>
        <v>231905.54000000004</v>
      </c>
      <c r="G787" s="14">
        <f t="shared" si="200"/>
        <v>94.421995429945881</v>
      </c>
      <c r="H787" s="23">
        <f t="shared" si="220"/>
        <v>919733.46</v>
      </c>
      <c r="I787" s="15">
        <f t="shared" si="221"/>
        <v>30.598003700104584</v>
      </c>
      <c r="J787" s="23">
        <v>0</v>
      </c>
      <c r="K787" s="23">
        <v>0</v>
      </c>
      <c r="L787" s="23">
        <v>0</v>
      </c>
      <c r="M787" s="23">
        <f t="shared" si="224"/>
        <v>0</v>
      </c>
      <c r="N787" s="14">
        <f t="shared" si="225"/>
        <v>0</v>
      </c>
      <c r="O787" s="23">
        <f t="shared" si="226"/>
        <v>0</v>
      </c>
      <c r="P787" s="15">
        <f t="shared" si="227"/>
        <v>0</v>
      </c>
      <c r="Q787" s="24">
        <f t="shared" si="228"/>
        <v>3005861</v>
      </c>
      <c r="R787" s="24">
        <f t="shared" si="229"/>
        <v>4157500</v>
      </c>
      <c r="S787" s="24">
        <f t="shared" si="230"/>
        <v>3925594.46</v>
      </c>
      <c r="T787" s="24">
        <f t="shared" si="231"/>
        <v>-231905.54000000004</v>
      </c>
      <c r="U787" s="57">
        <f t="shared" si="232"/>
        <v>94.421995429945881</v>
      </c>
      <c r="V787" s="23">
        <f t="shared" si="233"/>
        <v>919733.46</v>
      </c>
      <c r="W787" s="58">
        <f t="shared" si="234"/>
        <v>30.598003700104584</v>
      </c>
    </row>
    <row r="788" spans="1:23" s="20" customFormat="1" ht="25.5" x14ac:dyDescent="0.2">
      <c r="A788" s="34" t="s">
        <v>304</v>
      </c>
      <c r="B788" s="71" t="s">
        <v>305</v>
      </c>
      <c r="C788" s="35">
        <v>0</v>
      </c>
      <c r="D788" s="35">
        <v>0</v>
      </c>
      <c r="E788" s="35">
        <v>0</v>
      </c>
      <c r="F788" s="35">
        <f t="shared" si="199"/>
        <v>0</v>
      </c>
      <c r="G788" s="42">
        <f t="shared" si="200"/>
        <v>0</v>
      </c>
      <c r="H788" s="35">
        <f t="shared" si="220"/>
        <v>0</v>
      </c>
      <c r="I788" s="15">
        <f t="shared" si="221"/>
        <v>0</v>
      </c>
      <c r="J788" s="35">
        <v>0</v>
      </c>
      <c r="K788" s="35">
        <v>30000000</v>
      </c>
      <c r="L788" s="35">
        <v>29980718.710000001</v>
      </c>
      <c r="M788" s="35">
        <f t="shared" si="209"/>
        <v>19281.289999999106</v>
      </c>
      <c r="N788" s="42">
        <f t="shared" si="210"/>
        <v>99.935729033333331</v>
      </c>
      <c r="O788" s="35">
        <f t="shared" si="211"/>
        <v>29980718.710000001</v>
      </c>
      <c r="P788" s="15">
        <f t="shared" si="212"/>
        <v>0</v>
      </c>
      <c r="Q788" s="24">
        <f t="shared" si="228"/>
        <v>0</v>
      </c>
      <c r="R788" s="24">
        <f t="shared" si="229"/>
        <v>30000000</v>
      </c>
      <c r="S788" s="24">
        <f t="shared" si="230"/>
        <v>29980718.710000001</v>
      </c>
      <c r="T788" s="24">
        <f t="shared" si="231"/>
        <v>-19281.289999999106</v>
      </c>
      <c r="U788" s="57">
        <f t="shared" si="232"/>
        <v>99.935729033333331</v>
      </c>
      <c r="V788" s="23">
        <f t="shared" si="233"/>
        <v>29980718.710000001</v>
      </c>
      <c r="W788" s="58">
        <f t="shared" si="234"/>
        <v>0</v>
      </c>
    </row>
    <row r="789" spans="1:23" s="20" customFormat="1" x14ac:dyDescent="0.2">
      <c r="A789" s="28" t="s">
        <v>186</v>
      </c>
      <c r="B789" s="65" t="s">
        <v>256</v>
      </c>
      <c r="C789" s="23">
        <v>0</v>
      </c>
      <c r="D789" s="23">
        <v>0</v>
      </c>
      <c r="E789" s="23">
        <v>0</v>
      </c>
      <c r="F789" s="23">
        <f t="shared" si="199"/>
        <v>0</v>
      </c>
      <c r="G789" s="14">
        <f t="shared" si="200"/>
        <v>0</v>
      </c>
      <c r="H789" s="23">
        <f t="shared" si="220"/>
        <v>0</v>
      </c>
      <c r="I789" s="15">
        <f t="shared" si="221"/>
        <v>0</v>
      </c>
      <c r="J789" s="23">
        <v>0</v>
      </c>
      <c r="K789" s="23">
        <v>30000000</v>
      </c>
      <c r="L789" s="23">
        <v>29980718.710000001</v>
      </c>
      <c r="M789" s="23">
        <f t="shared" si="209"/>
        <v>19281.289999999106</v>
      </c>
      <c r="N789" s="14">
        <f t="shared" si="210"/>
        <v>99.935729033333331</v>
      </c>
      <c r="O789" s="23">
        <f t="shared" si="211"/>
        <v>29980718.710000001</v>
      </c>
      <c r="P789" s="15">
        <f t="shared" si="212"/>
        <v>0</v>
      </c>
      <c r="Q789" s="24">
        <f t="shared" si="228"/>
        <v>0</v>
      </c>
      <c r="R789" s="24">
        <f t="shared" si="229"/>
        <v>30000000</v>
      </c>
      <c r="S789" s="24">
        <f t="shared" si="230"/>
        <v>29980718.710000001</v>
      </c>
      <c r="T789" s="24">
        <f t="shared" si="231"/>
        <v>-19281.289999999106</v>
      </c>
      <c r="U789" s="57">
        <f t="shared" si="232"/>
        <v>99.935729033333331</v>
      </c>
      <c r="V789" s="23">
        <f t="shared" si="233"/>
        <v>29980718.710000001</v>
      </c>
      <c r="W789" s="58">
        <f t="shared" si="234"/>
        <v>0</v>
      </c>
    </row>
    <row r="790" spans="1:23" s="20" customFormat="1" x14ac:dyDescent="0.2">
      <c r="A790" s="28" t="s">
        <v>265</v>
      </c>
      <c r="B790" s="65" t="s">
        <v>266</v>
      </c>
      <c r="C790" s="23">
        <v>0</v>
      </c>
      <c r="D790" s="23">
        <v>0</v>
      </c>
      <c r="E790" s="23">
        <v>0</v>
      </c>
      <c r="F790" s="23">
        <f t="shared" si="199"/>
        <v>0</v>
      </c>
      <c r="G790" s="14">
        <f t="shared" si="200"/>
        <v>0</v>
      </c>
      <c r="H790" s="23">
        <f t="shared" si="220"/>
        <v>0</v>
      </c>
      <c r="I790" s="15">
        <f t="shared" si="221"/>
        <v>0</v>
      </c>
      <c r="J790" s="23">
        <v>0</v>
      </c>
      <c r="K790" s="23">
        <v>30000000</v>
      </c>
      <c r="L790" s="23">
        <v>29980718.710000001</v>
      </c>
      <c r="M790" s="23">
        <f t="shared" si="209"/>
        <v>19281.289999999106</v>
      </c>
      <c r="N790" s="14">
        <f t="shared" si="210"/>
        <v>99.935729033333331</v>
      </c>
      <c r="O790" s="23">
        <f t="shared" si="211"/>
        <v>29980718.710000001</v>
      </c>
      <c r="P790" s="15">
        <f t="shared" si="212"/>
        <v>0</v>
      </c>
      <c r="Q790" s="24">
        <f t="shared" si="228"/>
        <v>0</v>
      </c>
      <c r="R790" s="24">
        <f t="shared" si="229"/>
        <v>30000000</v>
      </c>
      <c r="S790" s="24">
        <f t="shared" si="230"/>
        <v>29980718.710000001</v>
      </c>
      <c r="T790" s="24">
        <f t="shared" si="231"/>
        <v>-19281.289999999106</v>
      </c>
      <c r="U790" s="57">
        <f t="shared" si="232"/>
        <v>99.935729033333331</v>
      </c>
      <c r="V790" s="23">
        <f t="shared" si="233"/>
        <v>29980718.710000001</v>
      </c>
      <c r="W790" s="58">
        <f t="shared" si="234"/>
        <v>0</v>
      </c>
    </row>
    <row r="791" spans="1:23" s="20" customFormat="1" ht="25.5" x14ac:dyDescent="0.2">
      <c r="A791" s="28" t="s">
        <v>302</v>
      </c>
      <c r="B791" s="65" t="s">
        <v>303</v>
      </c>
      <c r="C791" s="23">
        <v>0</v>
      </c>
      <c r="D791" s="23">
        <v>0</v>
      </c>
      <c r="E791" s="23">
        <v>0</v>
      </c>
      <c r="F791" s="23">
        <f t="shared" si="199"/>
        <v>0</v>
      </c>
      <c r="G791" s="14">
        <f t="shared" si="200"/>
        <v>0</v>
      </c>
      <c r="H791" s="23">
        <f t="shared" si="220"/>
        <v>0</v>
      </c>
      <c r="I791" s="15">
        <f t="shared" si="221"/>
        <v>0</v>
      </c>
      <c r="J791" s="23">
        <v>0</v>
      </c>
      <c r="K791" s="23">
        <v>30000000</v>
      </c>
      <c r="L791" s="23">
        <v>29980718.710000001</v>
      </c>
      <c r="M791" s="23">
        <f t="shared" si="209"/>
        <v>19281.289999999106</v>
      </c>
      <c r="N791" s="14">
        <f t="shared" si="210"/>
        <v>99.935729033333331</v>
      </c>
      <c r="O791" s="23">
        <f t="shared" si="211"/>
        <v>29980718.710000001</v>
      </c>
      <c r="P791" s="15">
        <f t="shared" si="212"/>
        <v>0</v>
      </c>
      <c r="Q791" s="24">
        <f t="shared" si="228"/>
        <v>0</v>
      </c>
      <c r="R791" s="24">
        <f t="shared" si="229"/>
        <v>30000000</v>
      </c>
      <c r="S791" s="24">
        <f t="shared" si="230"/>
        <v>29980718.710000001</v>
      </c>
      <c r="T791" s="24">
        <f t="shared" si="231"/>
        <v>-19281.289999999106</v>
      </c>
      <c r="U791" s="57">
        <f t="shared" si="232"/>
        <v>99.935729033333331</v>
      </c>
      <c r="V791" s="23">
        <f t="shared" si="233"/>
        <v>29980718.710000001</v>
      </c>
      <c r="W791" s="58">
        <f t="shared" si="234"/>
        <v>0</v>
      </c>
    </row>
    <row r="792" spans="1:23" s="20" customFormat="1" x14ac:dyDescent="0.2">
      <c r="A792" s="34" t="s">
        <v>250</v>
      </c>
      <c r="B792" s="71" t="s">
        <v>61</v>
      </c>
      <c r="C792" s="35">
        <v>633977.09</v>
      </c>
      <c r="D792" s="35">
        <v>105200</v>
      </c>
      <c r="E792" s="35">
        <v>105175.45</v>
      </c>
      <c r="F792" s="35">
        <f t="shared" si="199"/>
        <v>24.55000000000291</v>
      </c>
      <c r="G792" s="42">
        <f t="shared" si="200"/>
        <v>99.976663498098858</v>
      </c>
      <c r="H792" s="35">
        <f t="shared" si="220"/>
        <v>-528801.64</v>
      </c>
      <c r="I792" s="15">
        <f t="shared" si="221"/>
        <v>-83.41021282015096</v>
      </c>
      <c r="J792" s="35">
        <v>0</v>
      </c>
      <c r="K792" s="35">
        <v>0</v>
      </c>
      <c r="L792" s="35">
        <v>0</v>
      </c>
      <c r="M792" s="35">
        <f t="shared" si="209"/>
        <v>0</v>
      </c>
      <c r="N792" s="42">
        <f t="shared" si="210"/>
        <v>0</v>
      </c>
      <c r="O792" s="35">
        <f t="shared" si="211"/>
        <v>0</v>
      </c>
      <c r="P792" s="15">
        <f t="shared" si="212"/>
        <v>0</v>
      </c>
      <c r="Q792" s="24">
        <f t="shared" si="228"/>
        <v>633977.09</v>
      </c>
      <c r="R792" s="24">
        <f t="shared" si="229"/>
        <v>105200</v>
      </c>
      <c r="S792" s="24">
        <f t="shared" si="230"/>
        <v>105175.45</v>
      </c>
      <c r="T792" s="24">
        <f t="shared" si="231"/>
        <v>-24.55000000000291</v>
      </c>
      <c r="U792" s="57">
        <f t="shared" si="232"/>
        <v>99.976663498098858</v>
      </c>
      <c r="V792" s="23">
        <f t="shared" si="233"/>
        <v>-528801.64</v>
      </c>
      <c r="W792" s="58">
        <f t="shared" si="234"/>
        <v>-83.41021282015096</v>
      </c>
    </row>
    <row r="793" spans="1:23" s="20" customFormat="1" x14ac:dyDescent="0.2">
      <c r="A793" s="28" t="s">
        <v>109</v>
      </c>
      <c r="B793" s="65" t="s">
        <v>110</v>
      </c>
      <c r="C793" s="23">
        <v>633977.09</v>
      </c>
      <c r="D793" s="23">
        <v>105200</v>
      </c>
      <c r="E793" s="23">
        <v>105175.45</v>
      </c>
      <c r="F793" s="23">
        <f t="shared" ref="F793:F844" si="235">D793-E793</f>
        <v>24.55000000000291</v>
      </c>
      <c r="G793" s="14">
        <f t="shared" ref="G793:G844" si="236">IF(D793=0,0,E793/D793*100)</f>
        <v>99.976663498098858</v>
      </c>
      <c r="H793" s="23">
        <f t="shared" si="220"/>
        <v>-528801.64</v>
      </c>
      <c r="I793" s="15">
        <f t="shared" si="221"/>
        <v>-83.41021282015096</v>
      </c>
      <c r="J793" s="23">
        <v>0</v>
      </c>
      <c r="K793" s="23">
        <v>0</v>
      </c>
      <c r="L793" s="23">
        <v>0</v>
      </c>
      <c r="M793" s="23">
        <f t="shared" si="209"/>
        <v>0</v>
      </c>
      <c r="N793" s="14">
        <f t="shared" si="210"/>
        <v>0</v>
      </c>
      <c r="O793" s="23">
        <f t="shared" si="211"/>
        <v>0</v>
      </c>
      <c r="P793" s="15">
        <f t="shared" si="212"/>
        <v>0</v>
      </c>
      <c r="Q793" s="24">
        <f t="shared" si="228"/>
        <v>633977.09</v>
      </c>
      <c r="R793" s="24">
        <f t="shared" si="229"/>
        <v>105200</v>
      </c>
      <c r="S793" s="24">
        <f t="shared" si="230"/>
        <v>105175.45</v>
      </c>
      <c r="T793" s="24">
        <f t="shared" si="231"/>
        <v>-24.55000000000291</v>
      </c>
      <c r="U793" s="57">
        <f t="shared" si="232"/>
        <v>99.976663498098858</v>
      </c>
      <c r="V793" s="23">
        <f t="shared" si="233"/>
        <v>-528801.64</v>
      </c>
      <c r="W793" s="58">
        <f t="shared" si="234"/>
        <v>-83.41021282015096</v>
      </c>
    </row>
    <row r="794" spans="1:23" s="20" customFormat="1" x14ac:dyDescent="0.2">
      <c r="A794" s="28" t="s">
        <v>177</v>
      </c>
      <c r="B794" s="65" t="s">
        <v>178</v>
      </c>
      <c r="C794" s="23">
        <v>633977.09</v>
      </c>
      <c r="D794" s="23">
        <v>105200</v>
      </c>
      <c r="E794" s="23">
        <v>105175.45</v>
      </c>
      <c r="F794" s="23">
        <f t="shared" si="235"/>
        <v>24.55000000000291</v>
      </c>
      <c r="G794" s="14">
        <f t="shared" si="236"/>
        <v>99.976663498098858</v>
      </c>
      <c r="H794" s="23">
        <f t="shared" si="220"/>
        <v>-528801.64</v>
      </c>
      <c r="I794" s="15">
        <f t="shared" si="221"/>
        <v>-83.41021282015096</v>
      </c>
      <c r="J794" s="23">
        <v>0</v>
      </c>
      <c r="K794" s="23">
        <v>0</v>
      </c>
      <c r="L794" s="23">
        <v>0</v>
      </c>
      <c r="M794" s="23">
        <f t="shared" si="209"/>
        <v>0</v>
      </c>
      <c r="N794" s="14">
        <f t="shared" si="210"/>
        <v>0</v>
      </c>
      <c r="O794" s="23">
        <f t="shared" si="211"/>
        <v>0</v>
      </c>
      <c r="P794" s="15">
        <f t="shared" si="212"/>
        <v>0</v>
      </c>
      <c r="Q794" s="24">
        <f t="shared" si="228"/>
        <v>633977.09</v>
      </c>
      <c r="R794" s="24">
        <f t="shared" si="229"/>
        <v>105200</v>
      </c>
      <c r="S794" s="24">
        <f t="shared" si="230"/>
        <v>105175.45</v>
      </c>
      <c r="T794" s="24">
        <f t="shared" si="231"/>
        <v>-24.55000000000291</v>
      </c>
      <c r="U794" s="57">
        <f t="shared" si="232"/>
        <v>99.976663498098858</v>
      </c>
      <c r="V794" s="23">
        <f t="shared" si="233"/>
        <v>-528801.64</v>
      </c>
      <c r="W794" s="58">
        <f t="shared" si="234"/>
        <v>-83.41021282015096</v>
      </c>
    </row>
    <row r="795" spans="1:23" s="20" customFormat="1" ht="25.5" x14ac:dyDescent="0.2">
      <c r="A795" s="28" t="s">
        <v>242</v>
      </c>
      <c r="B795" s="65" t="s">
        <v>243</v>
      </c>
      <c r="C795" s="23">
        <v>633977.09</v>
      </c>
      <c r="D795" s="23">
        <v>105200</v>
      </c>
      <c r="E795" s="23">
        <v>105175.45</v>
      </c>
      <c r="F795" s="23">
        <f t="shared" si="235"/>
        <v>24.55000000000291</v>
      </c>
      <c r="G795" s="14">
        <f t="shared" si="236"/>
        <v>99.976663498098858</v>
      </c>
      <c r="H795" s="23">
        <f t="shared" si="220"/>
        <v>-528801.64</v>
      </c>
      <c r="I795" s="15">
        <f t="shared" si="221"/>
        <v>-83.41021282015096</v>
      </c>
      <c r="J795" s="23">
        <v>0</v>
      </c>
      <c r="K795" s="23">
        <v>0</v>
      </c>
      <c r="L795" s="23">
        <v>0</v>
      </c>
      <c r="M795" s="23">
        <f t="shared" si="209"/>
        <v>0</v>
      </c>
      <c r="N795" s="14">
        <f t="shared" si="210"/>
        <v>0</v>
      </c>
      <c r="O795" s="23">
        <f t="shared" si="211"/>
        <v>0</v>
      </c>
      <c r="P795" s="15">
        <f t="shared" si="212"/>
        <v>0</v>
      </c>
      <c r="Q795" s="24">
        <f t="shared" si="228"/>
        <v>633977.09</v>
      </c>
      <c r="R795" s="24">
        <f t="shared" si="229"/>
        <v>105200</v>
      </c>
      <c r="S795" s="24">
        <f t="shared" si="230"/>
        <v>105175.45</v>
      </c>
      <c r="T795" s="24">
        <f t="shared" si="231"/>
        <v>-24.55000000000291</v>
      </c>
      <c r="U795" s="57">
        <f t="shared" si="232"/>
        <v>99.976663498098858</v>
      </c>
      <c r="V795" s="23">
        <f t="shared" si="233"/>
        <v>-528801.64</v>
      </c>
      <c r="W795" s="58">
        <f t="shared" si="234"/>
        <v>-83.41021282015096</v>
      </c>
    </row>
    <row r="796" spans="1:23" s="20" customFormat="1" ht="51" x14ac:dyDescent="0.2">
      <c r="A796" s="34" t="s">
        <v>251</v>
      </c>
      <c r="B796" s="71" t="s">
        <v>252</v>
      </c>
      <c r="C796" s="35">
        <v>443892</v>
      </c>
      <c r="D796" s="35">
        <v>29780</v>
      </c>
      <c r="E796" s="35">
        <v>29780</v>
      </c>
      <c r="F796" s="35">
        <f t="shared" si="235"/>
        <v>0</v>
      </c>
      <c r="G796" s="42">
        <f t="shared" si="236"/>
        <v>100</v>
      </c>
      <c r="H796" s="35">
        <f t="shared" si="220"/>
        <v>-414112</v>
      </c>
      <c r="I796" s="15">
        <f t="shared" si="221"/>
        <v>-93.291160913014878</v>
      </c>
      <c r="J796" s="35">
        <v>503830</v>
      </c>
      <c r="K796" s="35">
        <v>20000000</v>
      </c>
      <c r="L796" s="35">
        <v>19990805.199999999</v>
      </c>
      <c r="M796" s="35">
        <f t="shared" si="209"/>
        <v>9194.8000000007451</v>
      </c>
      <c r="N796" s="42">
        <f t="shared" si="210"/>
        <v>99.954025999999999</v>
      </c>
      <c r="O796" s="35">
        <f t="shared" si="211"/>
        <v>19486975.199999999</v>
      </c>
      <c r="P796" s="15">
        <f t="shared" si="212"/>
        <v>3867.7679375979992</v>
      </c>
      <c r="Q796" s="24">
        <f t="shared" si="228"/>
        <v>947722</v>
      </c>
      <c r="R796" s="24">
        <f t="shared" si="229"/>
        <v>20029780</v>
      </c>
      <c r="S796" s="24">
        <f t="shared" si="230"/>
        <v>20020585.199999999</v>
      </c>
      <c r="T796" s="24">
        <f t="shared" si="231"/>
        <v>-9194.8000000007451</v>
      </c>
      <c r="U796" s="57">
        <f t="shared" si="232"/>
        <v>99.954094353507628</v>
      </c>
      <c r="V796" s="23">
        <f t="shared" si="233"/>
        <v>19072863.199999999</v>
      </c>
      <c r="W796" s="58">
        <f t="shared" si="234"/>
        <v>2012.495563044859</v>
      </c>
    </row>
    <row r="797" spans="1:23" s="20" customFormat="1" x14ac:dyDescent="0.2">
      <c r="A797" s="28" t="s">
        <v>109</v>
      </c>
      <c r="B797" s="65" t="s">
        <v>110</v>
      </c>
      <c r="C797" s="23">
        <v>443892</v>
      </c>
      <c r="D797" s="23">
        <v>29780</v>
      </c>
      <c r="E797" s="23">
        <v>29780</v>
      </c>
      <c r="F797" s="23">
        <f t="shared" si="235"/>
        <v>0</v>
      </c>
      <c r="G797" s="14">
        <f t="shared" si="236"/>
        <v>100</v>
      </c>
      <c r="H797" s="23">
        <f t="shared" si="220"/>
        <v>-414112</v>
      </c>
      <c r="I797" s="15">
        <f t="shared" si="221"/>
        <v>-93.291160913014878</v>
      </c>
      <c r="J797" s="23">
        <v>0</v>
      </c>
      <c r="K797" s="23">
        <v>0</v>
      </c>
      <c r="L797" s="23">
        <v>0</v>
      </c>
      <c r="M797" s="23">
        <f t="shared" si="209"/>
        <v>0</v>
      </c>
      <c r="N797" s="14">
        <f t="shared" si="210"/>
        <v>0</v>
      </c>
      <c r="O797" s="23">
        <f t="shared" si="211"/>
        <v>0</v>
      </c>
      <c r="P797" s="15">
        <f t="shared" si="212"/>
        <v>0</v>
      </c>
      <c r="Q797" s="24">
        <f t="shared" si="228"/>
        <v>443892</v>
      </c>
      <c r="R797" s="24">
        <f t="shared" si="229"/>
        <v>29780</v>
      </c>
      <c r="S797" s="24">
        <f t="shared" si="230"/>
        <v>29780</v>
      </c>
      <c r="T797" s="24">
        <f t="shared" si="231"/>
        <v>0</v>
      </c>
      <c r="U797" s="57">
        <f t="shared" si="232"/>
        <v>100</v>
      </c>
      <c r="V797" s="23">
        <f t="shared" si="233"/>
        <v>-414112</v>
      </c>
      <c r="W797" s="58">
        <f t="shared" si="234"/>
        <v>-93.291160913014878</v>
      </c>
    </row>
    <row r="798" spans="1:23" s="20" customFormat="1" x14ac:dyDescent="0.2">
      <c r="A798" s="28" t="s">
        <v>177</v>
      </c>
      <c r="B798" s="65" t="s">
        <v>178</v>
      </c>
      <c r="C798" s="23">
        <v>443892</v>
      </c>
      <c r="D798" s="23">
        <v>29780</v>
      </c>
      <c r="E798" s="23">
        <v>29780</v>
      </c>
      <c r="F798" s="23">
        <f t="shared" si="235"/>
        <v>0</v>
      </c>
      <c r="G798" s="14">
        <f t="shared" si="236"/>
        <v>100</v>
      </c>
      <c r="H798" s="23">
        <f t="shared" si="220"/>
        <v>-414112</v>
      </c>
      <c r="I798" s="15">
        <f t="shared" si="221"/>
        <v>-93.291160913014878</v>
      </c>
      <c r="J798" s="23">
        <v>0</v>
      </c>
      <c r="K798" s="23">
        <v>0</v>
      </c>
      <c r="L798" s="23">
        <v>0</v>
      </c>
      <c r="M798" s="23">
        <f t="shared" si="209"/>
        <v>0</v>
      </c>
      <c r="N798" s="14">
        <f t="shared" si="210"/>
        <v>0</v>
      </c>
      <c r="O798" s="23">
        <f t="shared" si="211"/>
        <v>0</v>
      </c>
      <c r="P798" s="15">
        <f t="shared" si="212"/>
        <v>0</v>
      </c>
      <c r="Q798" s="24">
        <f t="shared" si="228"/>
        <v>443892</v>
      </c>
      <c r="R798" s="24">
        <f t="shared" si="229"/>
        <v>29780</v>
      </c>
      <c r="S798" s="24">
        <f t="shared" si="230"/>
        <v>29780</v>
      </c>
      <c r="T798" s="24">
        <f t="shared" si="231"/>
        <v>0</v>
      </c>
      <c r="U798" s="57">
        <f t="shared" si="232"/>
        <v>100</v>
      </c>
      <c r="V798" s="23">
        <f t="shared" si="233"/>
        <v>-414112</v>
      </c>
      <c r="W798" s="58">
        <f t="shared" si="234"/>
        <v>-93.291160913014878</v>
      </c>
    </row>
    <row r="799" spans="1:23" s="41" customFormat="1" ht="25.5" x14ac:dyDescent="0.2">
      <c r="A799" s="28" t="s">
        <v>242</v>
      </c>
      <c r="B799" s="65" t="s">
        <v>243</v>
      </c>
      <c r="C799" s="23">
        <v>443892</v>
      </c>
      <c r="D799" s="23">
        <v>29780</v>
      </c>
      <c r="E799" s="23">
        <v>29780</v>
      </c>
      <c r="F799" s="23">
        <f t="shared" si="235"/>
        <v>0</v>
      </c>
      <c r="G799" s="14">
        <f t="shared" si="236"/>
        <v>100</v>
      </c>
      <c r="H799" s="23">
        <f t="shared" si="220"/>
        <v>-414112</v>
      </c>
      <c r="I799" s="15">
        <f t="shared" si="221"/>
        <v>-93.291160913014878</v>
      </c>
      <c r="J799" s="23">
        <v>0</v>
      </c>
      <c r="K799" s="23">
        <v>0</v>
      </c>
      <c r="L799" s="23">
        <v>0</v>
      </c>
      <c r="M799" s="23">
        <f t="shared" si="209"/>
        <v>0</v>
      </c>
      <c r="N799" s="14">
        <f t="shared" si="210"/>
        <v>0</v>
      </c>
      <c r="O799" s="23">
        <f t="shared" si="211"/>
        <v>0</v>
      </c>
      <c r="P799" s="15">
        <f t="shared" si="212"/>
        <v>0</v>
      </c>
      <c r="Q799" s="24">
        <f t="shared" si="228"/>
        <v>443892</v>
      </c>
      <c r="R799" s="62">
        <f t="shared" si="229"/>
        <v>29780</v>
      </c>
      <c r="S799" s="62">
        <f t="shared" si="230"/>
        <v>29780</v>
      </c>
      <c r="T799" s="62">
        <f t="shared" si="231"/>
        <v>0</v>
      </c>
      <c r="U799" s="63">
        <f t="shared" si="232"/>
        <v>100</v>
      </c>
      <c r="V799" s="37">
        <f t="shared" si="233"/>
        <v>-414112</v>
      </c>
      <c r="W799" s="64">
        <f t="shared" si="234"/>
        <v>-93.291160913014878</v>
      </c>
    </row>
    <row r="800" spans="1:23" s="20" customFormat="1" x14ac:dyDescent="0.2">
      <c r="A800" s="28" t="s">
        <v>186</v>
      </c>
      <c r="B800" s="65" t="s">
        <v>256</v>
      </c>
      <c r="C800" s="23">
        <v>0</v>
      </c>
      <c r="D800" s="23">
        <v>0</v>
      </c>
      <c r="E800" s="23">
        <v>0</v>
      </c>
      <c r="F800" s="23">
        <f t="shared" si="235"/>
        <v>0</v>
      </c>
      <c r="G800" s="14">
        <f t="shared" si="236"/>
        <v>0</v>
      </c>
      <c r="H800" s="23">
        <f t="shared" si="220"/>
        <v>0</v>
      </c>
      <c r="I800" s="15">
        <f t="shared" si="221"/>
        <v>0</v>
      </c>
      <c r="J800" s="23">
        <v>503830</v>
      </c>
      <c r="K800" s="23">
        <v>20000000</v>
      </c>
      <c r="L800" s="23">
        <v>19990805.199999999</v>
      </c>
      <c r="M800" s="23">
        <f t="shared" si="209"/>
        <v>9194.8000000007451</v>
      </c>
      <c r="N800" s="14">
        <f t="shared" si="210"/>
        <v>99.954025999999999</v>
      </c>
      <c r="O800" s="23">
        <f t="shared" si="211"/>
        <v>19486975.199999999</v>
      </c>
      <c r="P800" s="15">
        <f t="shared" si="212"/>
        <v>3867.7679375979992</v>
      </c>
      <c r="Q800" s="24">
        <f t="shared" si="228"/>
        <v>503830</v>
      </c>
      <c r="R800" s="24">
        <f t="shared" si="229"/>
        <v>20000000</v>
      </c>
      <c r="S800" s="24">
        <f t="shared" si="230"/>
        <v>19990805.199999999</v>
      </c>
      <c r="T800" s="24">
        <f t="shared" si="231"/>
        <v>-9194.8000000007451</v>
      </c>
      <c r="U800" s="57">
        <f t="shared" si="232"/>
        <v>99.954025999999999</v>
      </c>
      <c r="V800" s="23">
        <f t="shared" si="233"/>
        <v>19486975.199999999</v>
      </c>
      <c r="W800" s="58">
        <f t="shared" si="234"/>
        <v>3867.7679375979992</v>
      </c>
    </row>
    <row r="801" spans="1:23" s="20" customFormat="1" x14ac:dyDescent="0.2">
      <c r="A801" s="28" t="s">
        <v>265</v>
      </c>
      <c r="B801" s="65" t="s">
        <v>266</v>
      </c>
      <c r="C801" s="23">
        <v>0</v>
      </c>
      <c r="D801" s="23">
        <v>0</v>
      </c>
      <c r="E801" s="23">
        <v>0</v>
      </c>
      <c r="F801" s="23">
        <f t="shared" si="235"/>
        <v>0</v>
      </c>
      <c r="G801" s="14">
        <f t="shared" si="236"/>
        <v>0</v>
      </c>
      <c r="H801" s="23">
        <f t="shared" si="220"/>
        <v>0</v>
      </c>
      <c r="I801" s="15">
        <f t="shared" si="221"/>
        <v>0</v>
      </c>
      <c r="J801" s="23">
        <v>503830</v>
      </c>
      <c r="K801" s="23">
        <v>20000000</v>
      </c>
      <c r="L801" s="23">
        <v>19990805.199999999</v>
      </c>
      <c r="M801" s="23">
        <f t="shared" si="209"/>
        <v>9194.8000000007451</v>
      </c>
      <c r="N801" s="14">
        <f t="shared" si="210"/>
        <v>99.954025999999999</v>
      </c>
      <c r="O801" s="23">
        <f t="shared" si="211"/>
        <v>19486975.199999999</v>
      </c>
      <c r="P801" s="15">
        <f t="shared" si="212"/>
        <v>3867.7679375979992</v>
      </c>
      <c r="Q801" s="24">
        <f t="shared" si="228"/>
        <v>503830</v>
      </c>
      <c r="R801" s="24">
        <f t="shared" si="229"/>
        <v>20000000</v>
      </c>
      <c r="S801" s="24">
        <f t="shared" si="230"/>
        <v>19990805.199999999</v>
      </c>
      <c r="T801" s="24">
        <f t="shared" si="231"/>
        <v>-9194.8000000007451</v>
      </c>
      <c r="U801" s="57">
        <f t="shared" si="232"/>
        <v>99.954025999999999</v>
      </c>
      <c r="V801" s="23">
        <f t="shared" si="233"/>
        <v>19486975.199999999</v>
      </c>
      <c r="W801" s="58">
        <f t="shared" si="234"/>
        <v>3867.7679375979992</v>
      </c>
    </row>
    <row r="802" spans="1:23" s="20" customFormat="1" ht="25.5" x14ac:dyDescent="0.2">
      <c r="A802" s="28" t="s">
        <v>302</v>
      </c>
      <c r="B802" s="65" t="s">
        <v>303</v>
      </c>
      <c r="C802" s="23">
        <v>0</v>
      </c>
      <c r="D802" s="23">
        <v>0</v>
      </c>
      <c r="E802" s="23">
        <v>0</v>
      </c>
      <c r="F802" s="23">
        <f t="shared" si="235"/>
        <v>0</v>
      </c>
      <c r="G802" s="14">
        <f t="shared" si="236"/>
        <v>0</v>
      </c>
      <c r="H802" s="23">
        <f t="shared" si="220"/>
        <v>0</v>
      </c>
      <c r="I802" s="15">
        <f t="shared" si="221"/>
        <v>0</v>
      </c>
      <c r="J802" s="23">
        <v>503830</v>
      </c>
      <c r="K802" s="23">
        <v>20000000</v>
      </c>
      <c r="L802" s="23">
        <v>19990805.199999999</v>
      </c>
      <c r="M802" s="23">
        <f t="shared" si="209"/>
        <v>9194.8000000007451</v>
      </c>
      <c r="N802" s="14">
        <f t="shared" si="210"/>
        <v>99.954025999999999</v>
      </c>
      <c r="O802" s="23">
        <f t="shared" si="211"/>
        <v>19486975.199999999</v>
      </c>
      <c r="P802" s="15">
        <f t="shared" si="212"/>
        <v>3867.7679375979992</v>
      </c>
      <c r="Q802" s="24">
        <f t="shared" si="228"/>
        <v>503830</v>
      </c>
      <c r="R802" s="24">
        <f t="shared" si="229"/>
        <v>20000000</v>
      </c>
      <c r="S802" s="24">
        <f t="shared" si="230"/>
        <v>19990805.199999999</v>
      </c>
      <c r="T802" s="24">
        <f t="shared" si="231"/>
        <v>-9194.8000000007451</v>
      </c>
      <c r="U802" s="57">
        <f t="shared" si="232"/>
        <v>99.954025999999999</v>
      </c>
      <c r="V802" s="23">
        <f t="shared" si="233"/>
        <v>19486975.199999999</v>
      </c>
      <c r="W802" s="58">
        <f t="shared" si="234"/>
        <v>3867.7679375979992</v>
      </c>
    </row>
    <row r="803" spans="1:23" s="20" customFormat="1" x14ac:dyDescent="0.2">
      <c r="A803" s="31" t="s">
        <v>255</v>
      </c>
      <c r="B803" s="69"/>
      <c r="C803" s="32">
        <f>C804</f>
        <v>110581302.02000001</v>
      </c>
      <c r="D803" s="32">
        <f>D804</f>
        <v>146881799</v>
      </c>
      <c r="E803" s="32">
        <f>E804</f>
        <v>122757065.8</v>
      </c>
      <c r="F803" s="32">
        <f t="shared" si="235"/>
        <v>24124733.200000003</v>
      </c>
      <c r="G803" s="33">
        <f t="shared" si="236"/>
        <v>83.575410047912058</v>
      </c>
      <c r="H803" s="32">
        <f t="shared" si="220"/>
        <v>12175763.779999986</v>
      </c>
      <c r="I803" s="18">
        <f t="shared" si="221"/>
        <v>11.010689472437065</v>
      </c>
      <c r="J803" s="32">
        <f>J804+J832</f>
        <v>36964710.869999997</v>
      </c>
      <c r="K803" s="32">
        <f>K804+K832</f>
        <v>149593803.60000002</v>
      </c>
      <c r="L803" s="32">
        <f>L804+L832</f>
        <v>70379862.109999999</v>
      </c>
      <c r="M803" s="32">
        <f t="shared" ref="M803:M844" si="237">K803-L803</f>
        <v>79213941.490000024</v>
      </c>
      <c r="N803" s="33">
        <f t="shared" ref="N803:N844" si="238">IF(K803=0,0,L803/K803*100)</f>
        <v>47.047311062555259</v>
      </c>
      <c r="O803" s="32">
        <f t="shared" si="211"/>
        <v>33415151.240000002</v>
      </c>
      <c r="P803" s="18">
        <f t="shared" si="212"/>
        <v>90.39743705156161</v>
      </c>
      <c r="Q803" s="24">
        <f t="shared" si="228"/>
        <v>147546012.89000002</v>
      </c>
      <c r="R803" s="24">
        <f t="shared" si="229"/>
        <v>296475602.60000002</v>
      </c>
      <c r="S803" s="24">
        <f t="shared" si="230"/>
        <v>193136927.91</v>
      </c>
      <c r="T803" s="24">
        <f t="shared" si="231"/>
        <v>-103338674.69000003</v>
      </c>
      <c r="U803" s="57">
        <f t="shared" si="232"/>
        <v>65.144290530569265</v>
      </c>
      <c r="V803" s="23">
        <f t="shared" si="233"/>
        <v>45590915.019999981</v>
      </c>
      <c r="W803" s="58">
        <f t="shared" si="234"/>
        <v>30.899455788066177</v>
      </c>
    </row>
    <row r="804" spans="1:23" s="20" customFormat="1" x14ac:dyDescent="0.2">
      <c r="A804" s="26" t="s">
        <v>109</v>
      </c>
      <c r="B804" s="70" t="s">
        <v>110</v>
      </c>
      <c r="C804" s="17">
        <f>C805+C809+C825+C828+C831</f>
        <v>110581302.02000001</v>
      </c>
      <c r="D804" s="17">
        <f>D805+D809+D825+D828+D831</f>
        <v>146881799</v>
      </c>
      <c r="E804" s="17">
        <f>E805+E809+E825+E828+E831</f>
        <v>122757065.8</v>
      </c>
      <c r="F804" s="17">
        <f t="shared" si="235"/>
        <v>24124733.200000003</v>
      </c>
      <c r="G804" s="19">
        <f t="shared" si="236"/>
        <v>83.575410047912058</v>
      </c>
      <c r="H804" s="17">
        <f t="shared" si="220"/>
        <v>12175763.779999986</v>
      </c>
      <c r="I804" s="18">
        <f t="shared" si="221"/>
        <v>11.010689472437065</v>
      </c>
      <c r="J804" s="17">
        <f>J805+J809+J824</f>
        <v>5296652.33</v>
      </c>
      <c r="K804" s="17">
        <f>K805+K809+K824</f>
        <v>6774077.2699999996</v>
      </c>
      <c r="L804" s="17">
        <f>L805+L809+L824</f>
        <v>6358323.3899999997</v>
      </c>
      <c r="M804" s="17">
        <f t="shared" si="237"/>
        <v>415753.87999999989</v>
      </c>
      <c r="N804" s="19">
        <f t="shared" si="238"/>
        <v>93.862575470740097</v>
      </c>
      <c r="O804" s="17">
        <f t="shared" si="211"/>
        <v>1061671.0599999996</v>
      </c>
      <c r="P804" s="18">
        <f t="shared" si="212"/>
        <v>20.044190062971339</v>
      </c>
      <c r="Q804" s="24">
        <f t="shared" si="228"/>
        <v>115877954.35000001</v>
      </c>
      <c r="R804" s="24">
        <f t="shared" si="229"/>
        <v>153655876.27000001</v>
      </c>
      <c r="S804" s="24">
        <f t="shared" si="230"/>
        <v>129115389.19</v>
      </c>
      <c r="T804" s="24">
        <f t="shared" si="231"/>
        <v>-24540487.080000013</v>
      </c>
      <c r="U804" s="57">
        <f t="shared" si="232"/>
        <v>84.02893031121171</v>
      </c>
      <c r="V804" s="23">
        <f t="shared" si="233"/>
        <v>13237434.839999989</v>
      </c>
      <c r="W804" s="58">
        <f t="shared" si="234"/>
        <v>11.423600730832192</v>
      </c>
    </row>
    <row r="805" spans="1:23" s="20" customFormat="1" ht="25.5" x14ac:dyDescent="0.2">
      <c r="A805" s="26" t="s">
        <v>111</v>
      </c>
      <c r="B805" s="70" t="s">
        <v>112</v>
      </c>
      <c r="C805" s="17">
        <f>C806+C808</f>
        <v>61584053.810000002</v>
      </c>
      <c r="D805" s="17">
        <f>D806+D808</f>
        <v>93258631</v>
      </c>
      <c r="E805" s="17">
        <f>E806+E808</f>
        <v>74532015.5</v>
      </c>
      <c r="F805" s="17">
        <f t="shared" si="235"/>
        <v>18726615.5</v>
      </c>
      <c r="G805" s="19">
        <f t="shared" si="236"/>
        <v>79.919697191351645</v>
      </c>
      <c r="H805" s="17">
        <f t="shared" si="220"/>
        <v>12947961.689999998</v>
      </c>
      <c r="I805" s="18">
        <f t="shared" si="221"/>
        <v>21.024860964734856</v>
      </c>
      <c r="J805" s="17">
        <f>J806+J808</f>
        <v>95310</v>
      </c>
      <c r="K805" s="17">
        <f>K806+K808</f>
        <v>150750</v>
      </c>
      <c r="L805" s="17">
        <f>L806+L808</f>
        <v>138898.5</v>
      </c>
      <c r="M805" s="17">
        <f t="shared" si="237"/>
        <v>11851.5</v>
      </c>
      <c r="N805" s="19">
        <f t="shared" si="238"/>
        <v>92.138308457711432</v>
      </c>
      <c r="O805" s="17">
        <f t="shared" si="211"/>
        <v>43588.5</v>
      </c>
      <c r="P805" s="18">
        <f t="shared" si="212"/>
        <v>45.733396285804218</v>
      </c>
      <c r="Q805" s="24">
        <f t="shared" si="228"/>
        <v>61679363.810000002</v>
      </c>
      <c r="R805" s="24">
        <f t="shared" si="229"/>
        <v>93409381</v>
      </c>
      <c r="S805" s="24">
        <f t="shared" si="230"/>
        <v>74670914</v>
      </c>
      <c r="T805" s="24">
        <f t="shared" si="231"/>
        <v>-18738467</v>
      </c>
      <c r="U805" s="57">
        <f t="shared" si="232"/>
        <v>79.939416363330778</v>
      </c>
      <c r="V805" s="23">
        <f t="shared" si="233"/>
        <v>12991550.189999998</v>
      </c>
      <c r="W805" s="58">
        <f t="shared" si="234"/>
        <v>21.063041814146757</v>
      </c>
    </row>
    <row r="806" spans="1:23" s="20" customFormat="1" x14ac:dyDescent="0.2">
      <c r="A806" s="26" t="s">
        <v>113</v>
      </c>
      <c r="B806" s="70" t="s">
        <v>114</v>
      </c>
      <c r="C806" s="17">
        <f>C807</f>
        <v>50482143.579999998</v>
      </c>
      <c r="D806" s="17">
        <f>D807</f>
        <v>76332697</v>
      </c>
      <c r="E806" s="17">
        <f>E807</f>
        <v>61059762.129999995</v>
      </c>
      <c r="F806" s="17">
        <f t="shared" si="235"/>
        <v>15272934.870000005</v>
      </c>
      <c r="G806" s="19">
        <f t="shared" si="236"/>
        <v>79.991621585177313</v>
      </c>
      <c r="H806" s="17">
        <f t="shared" si="220"/>
        <v>10577618.549999997</v>
      </c>
      <c r="I806" s="18">
        <f t="shared" si="221"/>
        <v>20.953188196609446</v>
      </c>
      <c r="J806" s="17">
        <f>J807</f>
        <v>78123</v>
      </c>
      <c r="K806" s="17">
        <f>K807</f>
        <v>123565</v>
      </c>
      <c r="L806" s="17">
        <f>L807</f>
        <v>117130.49</v>
      </c>
      <c r="M806" s="17">
        <f t="shared" si="237"/>
        <v>6434.5099999999948</v>
      </c>
      <c r="N806" s="19">
        <f t="shared" si="238"/>
        <v>94.792611176303978</v>
      </c>
      <c r="O806" s="17">
        <f t="shared" si="211"/>
        <v>39007.490000000005</v>
      </c>
      <c r="P806" s="18">
        <f t="shared" si="212"/>
        <v>49.930865430155023</v>
      </c>
      <c r="Q806" s="24">
        <f t="shared" si="228"/>
        <v>50560266.579999998</v>
      </c>
      <c r="R806" s="24">
        <f t="shared" si="229"/>
        <v>76456262</v>
      </c>
      <c r="S806" s="24">
        <f t="shared" si="230"/>
        <v>61176892.619999997</v>
      </c>
      <c r="T806" s="24">
        <f t="shared" si="231"/>
        <v>-15279369.380000003</v>
      </c>
      <c r="U806" s="57">
        <f t="shared" si="232"/>
        <v>80.01554224557826</v>
      </c>
      <c r="V806" s="23">
        <f t="shared" si="233"/>
        <v>10616626.039999999</v>
      </c>
      <c r="W806" s="58">
        <f t="shared" si="234"/>
        <v>20.997962942306941</v>
      </c>
    </row>
    <row r="807" spans="1:23" s="20" customFormat="1" x14ac:dyDescent="0.2">
      <c r="A807" s="28" t="s">
        <v>115</v>
      </c>
      <c r="B807" s="65" t="s">
        <v>116</v>
      </c>
      <c r="C807" s="23">
        <f>C719+C456+C362+C189+C138</f>
        <v>50482143.579999998</v>
      </c>
      <c r="D807" s="23">
        <f>D719+D456+D362+D189+D138</f>
        <v>76332697</v>
      </c>
      <c r="E807" s="23">
        <f>E719+E456+E362+E189+E138</f>
        <v>61059762.129999995</v>
      </c>
      <c r="F807" s="23">
        <f t="shared" si="235"/>
        <v>15272934.870000005</v>
      </c>
      <c r="G807" s="14">
        <f t="shared" si="236"/>
        <v>79.991621585177313</v>
      </c>
      <c r="H807" s="23">
        <f t="shared" si="220"/>
        <v>10577618.549999997</v>
      </c>
      <c r="I807" s="15">
        <f t="shared" si="221"/>
        <v>20.953188196609446</v>
      </c>
      <c r="J807" s="23">
        <f t="shared" ref="J807:L808" si="239">J189</f>
        <v>78123</v>
      </c>
      <c r="K807" s="23">
        <f t="shared" si="239"/>
        <v>123565</v>
      </c>
      <c r="L807" s="23">
        <f t="shared" si="239"/>
        <v>117130.49</v>
      </c>
      <c r="M807" s="23">
        <f t="shared" si="237"/>
        <v>6434.5099999999948</v>
      </c>
      <c r="N807" s="14">
        <f t="shared" si="238"/>
        <v>94.792611176303978</v>
      </c>
      <c r="O807" s="23">
        <f t="shared" si="211"/>
        <v>39007.490000000005</v>
      </c>
      <c r="P807" s="15">
        <f t="shared" si="212"/>
        <v>49.930865430155023</v>
      </c>
      <c r="Q807" s="24">
        <f t="shared" si="228"/>
        <v>50560266.579999998</v>
      </c>
      <c r="R807" s="24">
        <f t="shared" si="229"/>
        <v>76456262</v>
      </c>
      <c r="S807" s="24">
        <f t="shared" si="230"/>
        <v>61176892.619999997</v>
      </c>
      <c r="T807" s="24">
        <f t="shared" si="231"/>
        <v>-15279369.380000003</v>
      </c>
      <c r="U807" s="57">
        <f t="shared" si="232"/>
        <v>80.01554224557826</v>
      </c>
      <c r="V807" s="23">
        <f t="shared" si="233"/>
        <v>10616626.039999999</v>
      </c>
      <c r="W807" s="58">
        <f t="shared" si="234"/>
        <v>20.997962942306941</v>
      </c>
    </row>
    <row r="808" spans="1:23" s="20" customFormat="1" x14ac:dyDescent="0.2">
      <c r="A808" s="28" t="s">
        <v>117</v>
      </c>
      <c r="B808" s="65" t="s">
        <v>118</v>
      </c>
      <c r="C808" s="23">
        <f>C139+C190+C363+C457+C720</f>
        <v>11101910.23</v>
      </c>
      <c r="D808" s="23">
        <f>D139+D190+D363+D457+D720</f>
        <v>16925934</v>
      </c>
      <c r="E808" s="23">
        <f>E139+E190+E363+E457+E720</f>
        <v>13472253.369999997</v>
      </c>
      <c r="F808" s="23">
        <f t="shared" si="235"/>
        <v>3453680.6300000027</v>
      </c>
      <c r="G808" s="14">
        <f t="shared" si="236"/>
        <v>79.595332050804387</v>
      </c>
      <c r="H808" s="23">
        <f t="shared" si="220"/>
        <v>2370343.1399999969</v>
      </c>
      <c r="I808" s="15">
        <f t="shared" si="221"/>
        <v>21.350768389342292</v>
      </c>
      <c r="J808" s="23">
        <f t="shared" si="239"/>
        <v>17187</v>
      </c>
      <c r="K808" s="23">
        <f t="shared" si="239"/>
        <v>27185</v>
      </c>
      <c r="L808" s="23">
        <f t="shared" si="239"/>
        <v>21768.01</v>
      </c>
      <c r="M808" s="23">
        <f t="shared" si="237"/>
        <v>5416.9900000000016</v>
      </c>
      <c r="N808" s="14">
        <f t="shared" si="238"/>
        <v>80.073606768438481</v>
      </c>
      <c r="O808" s="23">
        <f t="shared" ref="O808:O844" si="240">L808-J808</f>
        <v>4581.0099999999984</v>
      </c>
      <c r="P808" s="15">
        <f t="shared" ref="P808:P844" si="241">IF(J808=0,0,L808/J808*100-100)</f>
        <v>26.653924477802974</v>
      </c>
      <c r="Q808" s="24">
        <f t="shared" si="228"/>
        <v>11119097.23</v>
      </c>
      <c r="R808" s="24">
        <f t="shared" si="229"/>
        <v>16953119</v>
      </c>
      <c r="S808" s="24">
        <f t="shared" si="230"/>
        <v>13494021.379999997</v>
      </c>
      <c r="T808" s="24">
        <f t="shared" si="231"/>
        <v>-3459097.6200000029</v>
      </c>
      <c r="U808" s="57">
        <f t="shared" si="232"/>
        <v>79.596098983319806</v>
      </c>
      <c r="V808" s="23">
        <f t="shared" si="233"/>
        <v>2374924.1499999966</v>
      </c>
      <c r="W808" s="58">
        <f t="shared" si="234"/>
        <v>21.358965578539113</v>
      </c>
    </row>
    <row r="809" spans="1:23" s="20" customFormat="1" x14ac:dyDescent="0.2">
      <c r="A809" s="26" t="s">
        <v>119</v>
      </c>
      <c r="B809" s="70" t="s">
        <v>120</v>
      </c>
      <c r="C809" s="17">
        <f>C810+C811+C812+C813+C814+C815+C821</f>
        <v>29358755.760000002</v>
      </c>
      <c r="D809" s="17">
        <f>D810+D811+D812+D813+D814+D815+D821</f>
        <v>28782005.259999998</v>
      </c>
      <c r="E809" s="17">
        <f>E810+E811+E812+E813+E814+E815+E821</f>
        <v>23820020.110000003</v>
      </c>
      <c r="F809" s="17">
        <f t="shared" si="235"/>
        <v>4961985.1499999948</v>
      </c>
      <c r="G809" s="19">
        <f t="shared" si="236"/>
        <v>82.760113115204135</v>
      </c>
      <c r="H809" s="17">
        <f t="shared" si="220"/>
        <v>-5538735.6499999985</v>
      </c>
      <c r="I809" s="18">
        <f t="shared" si="221"/>
        <v>-18.865702944898914</v>
      </c>
      <c r="J809" s="17">
        <f>J810+J811+J812+J813+J815+J821</f>
        <v>5201342.33</v>
      </c>
      <c r="K809" s="17">
        <f>K810+K811+K812+K813+K815+K821</f>
        <v>6617747.2699999996</v>
      </c>
      <c r="L809" s="17">
        <f>L810+L811+L812+L813+L815+L821</f>
        <v>6213845.1699999999</v>
      </c>
      <c r="M809" s="17">
        <f t="shared" si="237"/>
        <v>403902.09999999963</v>
      </c>
      <c r="N809" s="19">
        <f t="shared" si="238"/>
        <v>93.896682911555189</v>
      </c>
      <c r="O809" s="23">
        <f t="shared" si="240"/>
        <v>1012502.8399999999</v>
      </c>
      <c r="P809" s="15">
        <f t="shared" si="241"/>
        <v>19.466183453454789</v>
      </c>
      <c r="Q809" s="24">
        <f t="shared" si="228"/>
        <v>34560098.090000004</v>
      </c>
      <c r="R809" s="24">
        <f t="shared" si="229"/>
        <v>35399752.530000001</v>
      </c>
      <c r="S809" s="24">
        <f t="shared" si="230"/>
        <v>30033865.280000001</v>
      </c>
      <c r="T809" s="24">
        <f t="shared" si="231"/>
        <v>-5365887.25</v>
      </c>
      <c r="U809" s="57">
        <f t="shared" si="232"/>
        <v>84.842020447875711</v>
      </c>
      <c r="V809" s="23">
        <f t="shared" si="233"/>
        <v>-4526232.8100000024</v>
      </c>
      <c r="W809" s="58">
        <f t="shared" si="234"/>
        <v>-13.096701283118378</v>
      </c>
    </row>
    <row r="810" spans="1:23" s="20" customFormat="1" ht="25.5" x14ac:dyDescent="0.2">
      <c r="A810" s="28" t="s">
        <v>121</v>
      </c>
      <c r="B810" s="65" t="s">
        <v>122</v>
      </c>
      <c r="C810" s="23">
        <f>C141+C192+C365+C459+C547+C620+C722</f>
        <v>2898716.87</v>
      </c>
      <c r="D810" s="23">
        <f>D141+D192+D365+D459+D547+D620+D722</f>
        <v>2755696</v>
      </c>
      <c r="E810" s="23">
        <f>E141+E192+E365+E459+E547+E620+E722</f>
        <v>2555410.69</v>
      </c>
      <c r="F810" s="23">
        <f t="shared" si="235"/>
        <v>200285.31000000006</v>
      </c>
      <c r="G810" s="14">
        <f t="shared" si="236"/>
        <v>92.731951927933991</v>
      </c>
      <c r="H810" s="23">
        <f t="shared" si="220"/>
        <v>-343306.18000000017</v>
      </c>
      <c r="I810" s="15">
        <f t="shared" si="221"/>
        <v>-11.84338434543281</v>
      </c>
      <c r="J810" s="23">
        <f>J722+J547+J459+J365+J192+J141</f>
        <v>104709.29999999999</v>
      </c>
      <c r="K810" s="23">
        <f>K722+K547+K459+K365+K192+K141</f>
        <v>846745.98</v>
      </c>
      <c r="L810" s="23">
        <f>L722+L547+L459+L365+L192+L141</f>
        <v>811320.84</v>
      </c>
      <c r="M810" s="23">
        <f t="shared" si="237"/>
        <v>35425.140000000014</v>
      </c>
      <c r="N810" s="14">
        <f t="shared" si="238"/>
        <v>95.816320261715333</v>
      </c>
      <c r="O810" s="23">
        <f t="shared" si="240"/>
        <v>706611.54</v>
      </c>
      <c r="P810" s="15">
        <f t="shared" si="241"/>
        <v>674.83169116783324</v>
      </c>
      <c r="Q810" s="24">
        <f t="shared" si="228"/>
        <v>3003426.17</v>
      </c>
      <c r="R810" s="24">
        <f t="shared" si="229"/>
        <v>3602441.98</v>
      </c>
      <c r="S810" s="24">
        <f t="shared" si="230"/>
        <v>3366731.53</v>
      </c>
      <c r="T810" s="24">
        <f t="shared" si="231"/>
        <v>-235710.45000000019</v>
      </c>
      <c r="U810" s="57">
        <f t="shared" si="232"/>
        <v>93.456925848948714</v>
      </c>
      <c r="V810" s="23">
        <f t="shared" si="233"/>
        <v>363305.35999999987</v>
      </c>
      <c r="W810" s="58">
        <f t="shared" si="234"/>
        <v>12.096363933593878</v>
      </c>
    </row>
    <row r="811" spans="1:23" s="20" customFormat="1" ht="25.5" x14ac:dyDescent="0.2">
      <c r="A811" s="28" t="s">
        <v>149</v>
      </c>
      <c r="B811" s="65" t="s">
        <v>150</v>
      </c>
      <c r="C811" s="23">
        <f>C193+C366</f>
        <v>36435.230000000003</v>
      </c>
      <c r="D811" s="23">
        <f>D193+D366</f>
        <v>88634</v>
      </c>
      <c r="E811" s="23">
        <f>E193+E366</f>
        <v>79446.67</v>
      </c>
      <c r="F811" s="23">
        <f t="shared" si="235"/>
        <v>9187.3300000000017</v>
      </c>
      <c r="G811" s="14">
        <f t="shared" si="236"/>
        <v>89.634530766974294</v>
      </c>
      <c r="H811" s="23">
        <f t="shared" si="220"/>
        <v>43011.439999999995</v>
      </c>
      <c r="I811" s="15">
        <f t="shared" si="221"/>
        <v>118.04904209469788</v>
      </c>
      <c r="J811" s="23">
        <f t="shared" ref="J811:L812" si="242">J366+J193</f>
        <v>2480</v>
      </c>
      <c r="K811" s="23">
        <f t="shared" si="242"/>
        <v>1389.8</v>
      </c>
      <c r="L811" s="23">
        <f t="shared" si="242"/>
        <v>1389.8</v>
      </c>
      <c r="M811" s="23">
        <f t="shared" si="237"/>
        <v>0</v>
      </c>
      <c r="N811" s="14">
        <f t="shared" si="238"/>
        <v>100</v>
      </c>
      <c r="O811" s="17">
        <f t="shared" si="240"/>
        <v>-1090.2</v>
      </c>
      <c r="P811" s="18">
        <f t="shared" si="241"/>
        <v>-43.95967741935484</v>
      </c>
      <c r="Q811" s="24">
        <f t="shared" si="228"/>
        <v>38915.230000000003</v>
      </c>
      <c r="R811" s="24">
        <f t="shared" si="229"/>
        <v>90023.8</v>
      </c>
      <c r="S811" s="24">
        <f t="shared" si="230"/>
        <v>80836.47</v>
      </c>
      <c r="T811" s="24">
        <f t="shared" si="231"/>
        <v>-9187.3300000000017</v>
      </c>
      <c r="U811" s="57">
        <f t="shared" si="232"/>
        <v>89.794554328966342</v>
      </c>
      <c r="V811" s="23">
        <f t="shared" si="233"/>
        <v>41921.24</v>
      </c>
      <c r="W811" s="58">
        <f t="shared" si="234"/>
        <v>107.7245078597762</v>
      </c>
    </row>
    <row r="812" spans="1:23" s="20" customFormat="1" x14ac:dyDescent="0.2">
      <c r="A812" s="28" t="s">
        <v>151</v>
      </c>
      <c r="B812" s="65" t="s">
        <v>152</v>
      </c>
      <c r="C812" s="23">
        <f>C367+C194</f>
        <v>2014389.09</v>
      </c>
      <c r="D812" s="23">
        <f>D367+D194</f>
        <v>3211600</v>
      </c>
      <c r="E812" s="23">
        <f>E367+E194</f>
        <v>2672797.12</v>
      </c>
      <c r="F812" s="23">
        <f t="shared" si="235"/>
        <v>538802.87999999989</v>
      </c>
      <c r="G812" s="14">
        <f t="shared" si="236"/>
        <v>83.223225806451623</v>
      </c>
      <c r="H812" s="23">
        <f t="shared" si="220"/>
        <v>658408.03</v>
      </c>
      <c r="I812" s="15">
        <f t="shared" si="221"/>
        <v>32.685246026625379</v>
      </c>
      <c r="J812" s="23">
        <f t="shared" si="242"/>
        <v>945289.42999999993</v>
      </c>
      <c r="K812" s="23">
        <f t="shared" si="242"/>
        <v>1517960.77</v>
      </c>
      <c r="L812" s="23">
        <f t="shared" si="242"/>
        <v>1250537.3900000001</v>
      </c>
      <c r="M812" s="23">
        <f t="shared" si="237"/>
        <v>267423.37999999989</v>
      </c>
      <c r="N812" s="14">
        <f t="shared" si="238"/>
        <v>82.382721260971721</v>
      </c>
      <c r="O812" s="17">
        <f t="shared" si="240"/>
        <v>305247.9600000002</v>
      </c>
      <c r="P812" s="18">
        <f t="shared" si="241"/>
        <v>32.291481350849352</v>
      </c>
      <c r="Q812" s="24">
        <f t="shared" si="228"/>
        <v>2959678.52</v>
      </c>
      <c r="R812" s="24">
        <f t="shared" si="229"/>
        <v>4729560.7699999996</v>
      </c>
      <c r="S812" s="24">
        <f t="shared" si="230"/>
        <v>3923334.5100000002</v>
      </c>
      <c r="T812" s="24">
        <f t="shared" si="231"/>
        <v>-806226.25999999931</v>
      </c>
      <c r="U812" s="57">
        <f t="shared" si="232"/>
        <v>82.953464408070204</v>
      </c>
      <c r="V812" s="23">
        <f t="shared" si="233"/>
        <v>963655.99000000022</v>
      </c>
      <c r="W812" s="58">
        <f t="shared" si="234"/>
        <v>32.559481831830851</v>
      </c>
    </row>
    <row r="813" spans="1:23" s="20" customFormat="1" x14ac:dyDescent="0.2">
      <c r="A813" s="28" t="s">
        <v>123</v>
      </c>
      <c r="B813" s="65" t="s">
        <v>124</v>
      </c>
      <c r="C813" s="23">
        <f>C142+C195+C368+C460+C548+C621+C723</f>
        <v>5035562.53</v>
      </c>
      <c r="D813" s="23">
        <f>D142+D195+D368+D460+D548+D621+D723</f>
        <v>5598213</v>
      </c>
      <c r="E813" s="23">
        <f>E142+E195+E368+E460+E548+E621+E723</f>
        <v>5276528.6999999993</v>
      </c>
      <c r="F813" s="23">
        <f t="shared" si="235"/>
        <v>321684.30000000075</v>
      </c>
      <c r="G813" s="14">
        <f t="shared" si="236"/>
        <v>94.25380384776355</v>
      </c>
      <c r="H813" s="23">
        <f t="shared" si="220"/>
        <v>240966.16999999899</v>
      </c>
      <c r="I813" s="15">
        <f t="shared" si="221"/>
        <v>4.7852880103148863</v>
      </c>
      <c r="J813" s="23">
        <f>J723+J621+J195+J142</f>
        <v>4065601.4</v>
      </c>
      <c r="K813" s="23">
        <f>K723+K621+K195+K142</f>
        <v>4007077.46</v>
      </c>
      <c r="L813" s="23">
        <f>L723+L621+L195+L142</f>
        <v>3936030.91</v>
      </c>
      <c r="M813" s="23">
        <f t="shared" si="237"/>
        <v>71046.549999999814</v>
      </c>
      <c r="N813" s="14">
        <f t="shared" si="238"/>
        <v>98.226973381243297</v>
      </c>
      <c r="O813" s="17">
        <f t="shared" si="240"/>
        <v>-129570.48999999976</v>
      </c>
      <c r="P813" s="18">
        <f t="shared" si="241"/>
        <v>-3.1869944259661054</v>
      </c>
      <c r="Q813" s="24">
        <f t="shared" si="228"/>
        <v>9101163.9299999997</v>
      </c>
      <c r="R813" s="24">
        <f t="shared" si="229"/>
        <v>9605290.4600000009</v>
      </c>
      <c r="S813" s="24">
        <f t="shared" si="230"/>
        <v>9212559.6099999994</v>
      </c>
      <c r="T813" s="24">
        <f t="shared" si="231"/>
        <v>-392730.85000000149</v>
      </c>
      <c r="U813" s="57">
        <f t="shared" si="232"/>
        <v>95.911306882020085</v>
      </c>
      <c r="V813" s="23">
        <f t="shared" si="233"/>
        <v>111395.6799999997</v>
      </c>
      <c r="W813" s="58">
        <f t="shared" si="234"/>
        <v>1.2239718002750095</v>
      </c>
    </row>
    <row r="814" spans="1:23" s="20" customFormat="1" x14ac:dyDescent="0.2">
      <c r="A814" s="28" t="s">
        <v>125</v>
      </c>
      <c r="B814" s="65" t="s">
        <v>126</v>
      </c>
      <c r="C814" s="23">
        <f>C143+C196+C369+C461</f>
        <v>224510.75</v>
      </c>
      <c r="D814" s="23">
        <f>D143+D196+D369+D461</f>
        <v>312744</v>
      </c>
      <c r="E814" s="23">
        <f>E143+E196+E369+E461</f>
        <v>240444.25</v>
      </c>
      <c r="F814" s="23">
        <f t="shared" si="235"/>
        <v>72299.75</v>
      </c>
      <c r="G814" s="14">
        <f t="shared" si="236"/>
        <v>76.882130432558256</v>
      </c>
      <c r="H814" s="23">
        <f t="shared" si="220"/>
        <v>15933.5</v>
      </c>
      <c r="I814" s="15">
        <f t="shared" si="221"/>
        <v>7.0969875607292749</v>
      </c>
      <c r="J814" s="23">
        <v>0</v>
      </c>
      <c r="K814" s="23">
        <v>0</v>
      </c>
      <c r="L814" s="23">
        <v>0</v>
      </c>
      <c r="M814" s="23">
        <f t="shared" si="237"/>
        <v>0</v>
      </c>
      <c r="N814" s="14">
        <f t="shared" si="238"/>
        <v>0</v>
      </c>
      <c r="O814" s="17">
        <f t="shared" si="240"/>
        <v>0</v>
      </c>
      <c r="P814" s="18">
        <f t="shared" si="241"/>
        <v>0</v>
      </c>
      <c r="Q814" s="24">
        <f t="shared" si="228"/>
        <v>224510.75</v>
      </c>
      <c r="R814" s="24">
        <f t="shared" si="229"/>
        <v>312744</v>
      </c>
      <c r="S814" s="24">
        <f t="shared" si="230"/>
        <v>240444.25</v>
      </c>
      <c r="T814" s="24">
        <f t="shared" si="231"/>
        <v>-72299.75</v>
      </c>
      <c r="U814" s="57">
        <f t="shared" si="232"/>
        <v>76.882130432558256</v>
      </c>
      <c r="V814" s="23">
        <f t="shared" si="233"/>
        <v>15933.5</v>
      </c>
      <c r="W814" s="58">
        <f t="shared" si="234"/>
        <v>7.0969875607292749</v>
      </c>
    </row>
    <row r="815" spans="1:23" s="20" customFormat="1" ht="25.5" x14ac:dyDescent="0.2">
      <c r="A815" s="26" t="s">
        <v>127</v>
      </c>
      <c r="B815" s="70" t="s">
        <v>128</v>
      </c>
      <c r="C815" s="17">
        <f>C816+C817+C818+C819+C820</f>
        <v>5795766.7400000002</v>
      </c>
      <c r="D815" s="17">
        <f>D816+D817+D818+D819+D820</f>
        <v>10095957</v>
      </c>
      <c r="E815" s="17">
        <f>E816+E817+E818+E819+E820</f>
        <v>6314367.0600000005</v>
      </c>
      <c r="F815" s="17">
        <f t="shared" si="235"/>
        <v>3781589.9399999995</v>
      </c>
      <c r="G815" s="19">
        <f t="shared" si="236"/>
        <v>62.543521728549365</v>
      </c>
      <c r="H815" s="17">
        <f t="shared" si="220"/>
        <v>518600.3200000003</v>
      </c>
      <c r="I815" s="18">
        <f t="shared" si="221"/>
        <v>8.9479156643905924</v>
      </c>
      <c r="J815" s="17">
        <f>J817</f>
        <v>0</v>
      </c>
      <c r="K815" s="17">
        <f>K817</f>
        <v>350</v>
      </c>
      <c r="L815" s="17">
        <f>L817</f>
        <v>343.67</v>
      </c>
      <c r="M815" s="17">
        <f t="shared" si="237"/>
        <v>6.3299999999999841</v>
      </c>
      <c r="N815" s="19">
        <f t="shared" si="238"/>
        <v>98.191428571428574</v>
      </c>
      <c r="O815" s="17">
        <f t="shared" si="240"/>
        <v>343.67</v>
      </c>
      <c r="P815" s="18">
        <f t="shared" si="241"/>
        <v>0</v>
      </c>
      <c r="Q815" s="24">
        <f t="shared" si="228"/>
        <v>5795766.7400000002</v>
      </c>
      <c r="R815" s="24">
        <f t="shared" si="229"/>
        <v>10096307</v>
      </c>
      <c r="S815" s="24">
        <f t="shared" si="230"/>
        <v>6314710.7300000004</v>
      </c>
      <c r="T815" s="24">
        <f t="shared" si="231"/>
        <v>-3781596.2699999996</v>
      </c>
      <c r="U815" s="57">
        <f t="shared" si="232"/>
        <v>62.544757503907121</v>
      </c>
      <c r="V815" s="23">
        <f t="shared" si="233"/>
        <v>518943.99000000022</v>
      </c>
      <c r="W815" s="58">
        <f t="shared" si="234"/>
        <v>8.9538453371227291</v>
      </c>
    </row>
    <row r="816" spans="1:23" s="20" customFormat="1" x14ac:dyDescent="0.2">
      <c r="A816" s="28" t="s">
        <v>129</v>
      </c>
      <c r="B816" s="65" t="s">
        <v>130</v>
      </c>
      <c r="C816" s="23">
        <f>C145+C198+C371+C463</f>
        <v>2224344.5900000003</v>
      </c>
      <c r="D816" s="23">
        <f>D145+D198+D371+D463</f>
        <v>3544818</v>
      </c>
      <c r="E816" s="23">
        <f>E145+E198+E371+E463</f>
        <v>2042035.8699999999</v>
      </c>
      <c r="F816" s="23">
        <f t="shared" si="235"/>
        <v>1502782.1300000001</v>
      </c>
      <c r="G816" s="14">
        <f t="shared" si="236"/>
        <v>57.606226046019849</v>
      </c>
      <c r="H816" s="23">
        <f t="shared" si="220"/>
        <v>-182308.72000000044</v>
      </c>
      <c r="I816" s="15">
        <f t="shared" si="221"/>
        <v>-8.1960646214443074</v>
      </c>
      <c r="J816" s="37">
        <v>0</v>
      </c>
      <c r="K816" s="37">
        <v>0</v>
      </c>
      <c r="L816" s="37">
        <v>0</v>
      </c>
      <c r="M816" s="23">
        <f t="shared" si="237"/>
        <v>0</v>
      </c>
      <c r="N816" s="14">
        <f t="shared" si="238"/>
        <v>0</v>
      </c>
      <c r="O816" s="17">
        <f t="shared" si="240"/>
        <v>0</v>
      </c>
      <c r="P816" s="18">
        <f t="shared" si="241"/>
        <v>0</v>
      </c>
      <c r="Q816" s="24">
        <f t="shared" si="228"/>
        <v>2224344.5900000003</v>
      </c>
      <c r="R816" s="24">
        <f t="shared" si="229"/>
        <v>3544818</v>
      </c>
      <c r="S816" s="24">
        <f t="shared" si="230"/>
        <v>2042035.8699999999</v>
      </c>
      <c r="T816" s="24">
        <f t="shared" si="231"/>
        <v>-1502782.1300000001</v>
      </c>
      <c r="U816" s="57">
        <f t="shared" si="232"/>
        <v>57.606226046019849</v>
      </c>
      <c r="V816" s="23">
        <f t="shared" si="233"/>
        <v>-182308.72000000044</v>
      </c>
      <c r="W816" s="58">
        <f t="shared" si="234"/>
        <v>-8.1960646214443074</v>
      </c>
    </row>
    <row r="817" spans="1:23" s="20" customFormat="1" ht="25.5" x14ac:dyDescent="0.2">
      <c r="A817" s="28" t="s">
        <v>131</v>
      </c>
      <c r="B817" s="65" t="s">
        <v>132</v>
      </c>
      <c r="C817" s="23">
        <f>C550+C464+C372+C199+C146</f>
        <v>199042.86000000002</v>
      </c>
      <c r="D817" s="23">
        <f>D550+D464+D372+D199+D146</f>
        <v>358064</v>
      </c>
      <c r="E817" s="23">
        <f>E550+E464+E372+E199+E146</f>
        <v>286316.31</v>
      </c>
      <c r="F817" s="23">
        <f t="shared" si="235"/>
        <v>71747.69</v>
      </c>
      <c r="G817" s="14">
        <f t="shared" si="236"/>
        <v>79.962327963715978</v>
      </c>
      <c r="H817" s="23">
        <f t="shared" si="220"/>
        <v>87273.449999999983</v>
      </c>
      <c r="I817" s="15">
        <f t="shared" si="221"/>
        <v>43.846561489319413</v>
      </c>
      <c r="J817" s="23">
        <f>J199</f>
        <v>0</v>
      </c>
      <c r="K817" s="23">
        <f>K199</f>
        <v>350</v>
      </c>
      <c r="L817" s="23">
        <f>L199</f>
        <v>343.67</v>
      </c>
      <c r="M817" s="23">
        <f t="shared" si="237"/>
        <v>6.3299999999999841</v>
      </c>
      <c r="N817" s="14">
        <f t="shared" si="238"/>
        <v>98.191428571428574</v>
      </c>
      <c r="O817" s="17">
        <f t="shared" si="240"/>
        <v>343.67</v>
      </c>
      <c r="P817" s="18">
        <f t="shared" si="241"/>
        <v>0</v>
      </c>
      <c r="Q817" s="24">
        <f t="shared" si="228"/>
        <v>199042.86000000002</v>
      </c>
      <c r="R817" s="24">
        <f t="shared" si="229"/>
        <v>358414</v>
      </c>
      <c r="S817" s="24">
        <f t="shared" si="230"/>
        <v>286659.98</v>
      </c>
      <c r="T817" s="24">
        <f t="shared" si="231"/>
        <v>-71754.020000000019</v>
      </c>
      <c r="U817" s="57">
        <f t="shared" si="232"/>
        <v>79.980129124420358</v>
      </c>
      <c r="V817" s="23">
        <f t="shared" si="233"/>
        <v>87617.119999999966</v>
      </c>
      <c r="W817" s="58">
        <f t="shared" si="234"/>
        <v>44.019222794527735</v>
      </c>
    </row>
    <row r="818" spans="1:23" s="20" customFormat="1" x14ac:dyDescent="0.2">
      <c r="A818" s="28" t="s">
        <v>133</v>
      </c>
      <c r="B818" s="65" t="s">
        <v>134</v>
      </c>
      <c r="C818" s="23">
        <f>C725+C551+C465+C373+C200+C147</f>
        <v>1611839.1400000001</v>
      </c>
      <c r="D818" s="23">
        <f>D725+D551+D465+D373+D200+D147</f>
        <v>3495466</v>
      </c>
      <c r="E818" s="23">
        <f>E725+E551+E465+E373+E200+E147</f>
        <v>1532919.41</v>
      </c>
      <c r="F818" s="23">
        <f t="shared" si="235"/>
        <v>1962546.59</v>
      </c>
      <c r="G818" s="14">
        <f t="shared" si="236"/>
        <v>43.854507810975704</v>
      </c>
      <c r="H818" s="23">
        <f t="shared" si="220"/>
        <v>-78919.730000000214</v>
      </c>
      <c r="I818" s="15">
        <f t="shared" si="221"/>
        <v>-4.8962534809770375</v>
      </c>
      <c r="J818" s="23">
        <v>0</v>
      </c>
      <c r="K818" s="23">
        <v>0</v>
      </c>
      <c r="L818" s="23">
        <v>0</v>
      </c>
      <c r="M818" s="23">
        <f t="shared" si="237"/>
        <v>0</v>
      </c>
      <c r="N818" s="14">
        <f t="shared" si="238"/>
        <v>0</v>
      </c>
      <c r="O818" s="17">
        <f t="shared" si="240"/>
        <v>0</v>
      </c>
      <c r="P818" s="18">
        <f t="shared" si="241"/>
        <v>0</v>
      </c>
      <c r="Q818" s="24">
        <f t="shared" si="228"/>
        <v>1611839.1400000001</v>
      </c>
      <c r="R818" s="24">
        <f t="shared" si="229"/>
        <v>3495466</v>
      </c>
      <c r="S818" s="24">
        <f t="shared" si="230"/>
        <v>1532919.41</v>
      </c>
      <c r="T818" s="24">
        <f t="shared" si="231"/>
        <v>-1962546.59</v>
      </c>
      <c r="U818" s="57">
        <f t="shared" si="232"/>
        <v>43.854507810975704</v>
      </c>
      <c r="V818" s="23">
        <f t="shared" si="233"/>
        <v>-78919.730000000214</v>
      </c>
      <c r="W818" s="58">
        <f t="shared" si="234"/>
        <v>-4.8962534809770375</v>
      </c>
    </row>
    <row r="819" spans="1:23" s="20" customFormat="1" x14ac:dyDescent="0.2">
      <c r="A819" s="28" t="s">
        <v>135</v>
      </c>
      <c r="B819" s="65" t="s">
        <v>136</v>
      </c>
      <c r="C819" s="23">
        <f>C148+C201+C374+C552</f>
        <v>1629936.15</v>
      </c>
      <c r="D819" s="23">
        <f>D148+D201+D374+D552</f>
        <v>2364084</v>
      </c>
      <c r="E819" s="23">
        <f>E148+E201+E374+E552</f>
        <v>2143646.0700000003</v>
      </c>
      <c r="F819" s="23">
        <f t="shared" si="235"/>
        <v>220437.9299999997</v>
      </c>
      <c r="G819" s="14">
        <f t="shared" si="236"/>
        <v>90.675545792789109</v>
      </c>
      <c r="H819" s="23">
        <f t="shared" si="220"/>
        <v>513709.92000000039</v>
      </c>
      <c r="I819" s="15">
        <f t="shared" si="221"/>
        <v>31.517180596307441</v>
      </c>
      <c r="J819" s="23">
        <v>0</v>
      </c>
      <c r="K819" s="23">
        <v>0</v>
      </c>
      <c r="L819" s="23">
        <v>0</v>
      </c>
      <c r="M819" s="23">
        <f t="shared" si="237"/>
        <v>0</v>
      </c>
      <c r="N819" s="14">
        <f t="shared" si="238"/>
        <v>0</v>
      </c>
      <c r="O819" s="17">
        <f t="shared" si="240"/>
        <v>0</v>
      </c>
      <c r="P819" s="18">
        <f t="shared" si="241"/>
        <v>0</v>
      </c>
      <c r="Q819" s="24">
        <f t="shared" si="228"/>
        <v>1629936.15</v>
      </c>
      <c r="R819" s="24">
        <f t="shared" si="229"/>
        <v>2364084</v>
      </c>
      <c r="S819" s="24">
        <f t="shared" si="230"/>
        <v>2143646.0700000003</v>
      </c>
      <c r="T819" s="24">
        <f t="shared" si="231"/>
        <v>-220437.9299999997</v>
      </c>
      <c r="U819" s="57">
        <f t="shared" si="232"/>
        <v>90.675545792789109</v>
      </c>
      <c r="V819" s="23">
        <f t="shared" si="233"/>
        <v>513709.92000000039</v>
      </c>
      <c r="W819" s="58">
        <f t="shared" si="234"/>
        <v>31.517180596307441</v>
      </c>
    </row>
    <row r="820" spans="1:23" s="20" customFormat="1" ht="25.5" x14ac:dyDescent="0.2">
      <c r="A820" s="28" t="s">
        <v>153</v>
      </c>
      <c r="B820" s="65" t="s">
        <v>154</v>
      </c>
      <c r="C820" s="23">
        <f>C466+C375+C202</f>
        <v>130604</v>
      </c>
      <c r="D820" s="23">
        <f>D466+D375+D202</f>
        <v>333525</v>
      </c>
      <c r="E820" s="23">
        <f>E466+E375+E202</f>
        <v>309449.39999999997</v>
      </c>
      <c r="F820" s="23">
        <f t="shared" si="235"/>
        <v>24075.600000000035</v>
      </c>
      <c r="G820" s="14">
        <f t="shared" si="236"/>
        <v>92.78147065437372</v>
      </c>
      <c r="H820" s="23">
        <f t="shared" si="220"/>
        <v>178845.39999999997</v>
      </c>
      <c r="I820" s="15">
        <f t="shared" si="221"/>
        <v>136.93715353281672</v>
      </c>
      <c r="J820" s="23">
        <v>0</v>
      </c>
      <c r="K820" s="23">
        <v>0</v>
      </c>
      <c r="L820" s="23">
        <v>0</v>
      </c>
      <c r="M820" s="23">
        <f t="shared" si="237"/>
        <v>0</v>
      </c>
      <c r="N820" s="14">
        <f t="shared" si="238"/>
        <v>0</v>
      </c>
      <c r="O820" s="17">
        <f t="shared" si="240"/>
        <v>0</v>
      </c>
      <c r="P820" s="18">
        <f t="shared" si="241"/>
        <v>0</v>
      </c>
      <c r="Q820" s="24">
        <f t="shared" si="228"/>
        <v>130604</v>
      </c>
      <c r="R820" s="24">
        <f t="shared" si="229"/>
        <v>333525</v>
      </c>
      <c r="S820" s="24">
        <f t="shared" si="230"/>
        <v>309449.39999999997</v>
      </c>
      <c r="T820" s="24">
        <f t="shared" si="231"/>
        <v>-24075.600000000035</v>
      </c>
      <c r="U820" s="57">
        <f t="shared" si="232"/>
        <v>92.78147065437372</v>
      </c>
      <c r="V820" s="23">
        <f t="shared" si="233"/>
        <v>178845.39999999997</v>
      </c>
      <c r="W820" s="58">
        <f t="shared" si="234"/>
        <v>136.93715353281672</v>
      </c>
    </row>
    <row r="821" spans="1:23" s="20" customFormat="1" ht="38.25" x14ac:dyDescent="0.2">
      <c r="A821" s="26" t="s">
        <v>137</v>
      </c>
      <c r="B821" s="70" t="s">
        <v>138</v>
      </c>
      <c r="C821" s="17">
        <f>C823</f>
        <v>13353374.550000001</v>
      </c>
      <c r="D821" s="17">
        <f>D823</f>
        <v>6719161.2599999998</v>
      </c>
      <c r="E821" s="17">
        <f>E823</f>
        <v>6681025.6200000001</v>
      </c>
      <c r="F821" s="17">
        <f t="shared" si="235"/>
        <v>38135.639999999665</v>
      </c>
      <c r="G821" s="19">
        <f t="shared" si="236"/>
        <v>99.432434517876118</v>
      </c>
      <c r="H821" s="17">
        <f t="shared" si="220"/>
        <v>-6672348.9300000006</v>
      </c>
      <c r="I821" s="18">
        <f t="shared" si="221"/>
        <v>-49.967511246061768</v>
      </c>
      <c r="J821" s="17">
        <f>J822+J823</f>
        <v>83262.2</v>
      </c>
      <c r="K821" s="17">
        <f>K822+K823</f>
        <v>244223.26</v>
      </c>
      <c r="L821" s="17">
        <f>L822+L823</f>
        <v>214222.56</v>
      </c>
      <c r="M821" s="17">
        <f t="shared" si="237"/>
        <v>30000.700000000012</v>
      </c>
      <c r="N821" s="19">
        <f t="shared" si="238"/>
        <v>87.715871125461192</v>
      </c>
      <c r="O821" s="17">
        <f t="shared" si="240"/>
        <v>130960.36</v>
      </c>
      <c r="P821" s="18">
        <f t="shared" si="241"/>
        <v>157.28669192022312</v>
      </c>
      <c r="Q821" s="24">
        <f t="shared" si="228"/>
        <v>13436636.75</v>
      </c>
      <c r="R821" s="24">
        <f t="shared" si="229"/>
        <v>6963384.5199999996</v>
      </c>
      <c r="S821" s="24">
        <f t="shared" si="230"/>
        <v>6895248.1799999997</v>
      </c>
      <c r="T821" s="24">
        <f t="shared" si="231"/>
        <v>-68136.339999999851</v>
      </c>
      <c r="U821" s="57">
        <f t="shared" si="232"/>
        <v>99.02150542161931</v>
      </c>
      <c r="V821" s="23">
        <f t="shared" si="233"/>
        <v>-6541388.5700000003</v>
      </c>
      <c r="W821" s="58">
        <f t="shared" si="234"/>
        <v>-48.683228487217974</v>
      </c>
    </row>
    <row r="822" spans="1:23" s="20" customFormat="1" ht="38.25" x14ac:dyDescent="0.2">
      <c r="A822" s="38" t="s">
        <v>276</v>
      </c>
      <c r="B822" s="74" t="s">
        <v>277</v>
      </c>
      <c r="C822" s="37">
        <v>0</v>
      </c>
      <c r="D822" s="37">
        <v>0</v>
      </c>
      <c r="E822" s="37">
        <v>0</v>
      </c>
      <c r="F822" s="37">
        <f t="shared" si="235"/>
        <v>0</v>
      </c>
      <c r="G822" s="39">
        <f t="shared" si="236"/>
        <v>0</v>
      </c>
      <c r="H822" s="37">
        <f t="shared" si="220"/>
        <v>0</v>
      </c>
      <c r="I822" s="40">
        <f t="shared" si="221"/>
        <v>0</v>
      </c>
      <c r="J822" s="37">
        <f>J623</f>
        <v>82499.7</v>
      </c>
      <c r="K822" s="37">
        <f>K623</f>
        <v>192500</v>
      </c>
      <c r="L822" s="37">
        <f>L623</f>
        <v>162499.29999999999</v>
      </c>
      <c r="M822" s="37">
        <f t="shared" si="237"/>
        <v>30000.700000000012</v>
      </c>
      <c r="N822" s="39">
        <f t="shared" si="238"/>
        <v>84.415220779220775</v>
      </c>
      <c r="O822" s="37">
        <f t="shared" si="240"/>
        <v>79999.599999999991</v>
      </c>
      <c r="P822" s="40">
        <f t="shared" si="241"/>
        <v>96.96956473781114</v>
      </c>
      <c r="Q822" s="62">
        <f t="shared" si="228"/>
        <v>82499.7</v>
      </c>
      <c r="R822" s="24">
        <f t="shared" si="229"/>
        <v>192500</v>
      </c>
      <c r="S822" s="24">
        <f t="shared" si="230"/>
        <v>162499.29999999999</v>
      </c>
      <c r="T822" s="24">
        <f t="shared" si="231"/>
        <v>-30000.700000000012</v>
      </c>
      <c r="U822" s="57">
        <f t="shared" si="232"/>
        <v>84.415220779220775</v>
      </c>
      <c r="V822" s="23">
        <f t="shared" si="233"/>
        <v>79999.599999999991</v>
      </c>
      <c r="W822" s="58">
        <f t="shared" si="234"/>
        <v>96.96956473781114</v>
      </c>
    </row>
    <row r="823" spans="1:23" s="20" customFormat="1" ht="38.25" x14ac:dyDescent="0.2">
      <c r="A823" s="28" t="s">
        <v>139</v>
      </c>
      <c r="B823" s="65" t="s">
        <v>140</v>
      </c>
      <c r="C823" s="23">
        <f>C468+C377+C204+C150</f>
        <v>13353374.550000001</v>
      </c>
      <c r="D823" s="23">
        <f>D468+D377+D204+D150</f>
        <v>6719161.2599999998</v>
      </c>
      <c r="E823" s="23">
        <f>E468+E377+E204+E150</f>
        <v>6681025.6200000001</v>
      </c>
      <c r="F823" s="23">
        <f t="shared" si="235"/>
        <v>38135.639999999665</v>
      </c>
      <c r="G823" s="14">
        <f t="shared" si="236"/>
        <v>99.432434517876118</v>
      </c>
      <c r="H823" s="23">
        <f t="shared" si="220"/>
        <v>-6672348.9300000006</v>
      </c>
      <c r="I823" s="15">
        <f t="shared" si="221"/>
        <v>-49.967511246061768</v>
      </c>
      <c r="J823" s="23">
        <f>J377</f>
        <v>762.5</v>
      </c>
      <c r="K823" s="23">
        <f>K377</f>
        <v>51723.26</v>
      </c>
      <c r="L823" s="23">
        <f>L377</f>
        <v>51723.26</v>
      </c>
      <c r="M823" s="23">
        <f t="shared" si="237"/>
        <v>0</v>
      </c>
      <c r="N823" s="14">
        <f t="shared" si="238"/>
        <v>100</v>
      </c>
      <c r="O823" s="17">
        <f t="shared" si="240"/>
        <v>50960.76</v>
      </c>
      <c r="P823" s="18">
        <f t="shared" si="241"/>
        <v>6683.3783606557372</v>
      </c>
      <c r="Q823" s="24">
        <f t="shared" si="228"/>
        <v>13354137.050000001</v>
      </c>
      <c r="R823" s="24">
        <f t="shared" si="229"/>
        <v>6770884.5199999996</v>
      </c>
      <c r="S823" s="24">
        <f t="shared" si="230"/>
        <v>6732748.8799999999</v>
      </c>
      <c r="T823" s="24">
        <f t="shared" si="231"/>
        <v>-38135.639999999665</v>
      </c>
      <c r="U823" s="57">
        <f t="shared" si="232"/>
        <v>99.436770190255743</v>
      </c>
      <c r="V823" s="23">
        <f t="shared" si="233"/>
        <v>-6621388.1700000009</v>
      </c>
      <c r="W823" s="58">
        <f t="shared" si="234"/>
        <v>-49.583047899002949</v>
      </c>
    </row>
    <row r="824" spans="1:23" s="20" customFormat="1" x14ac:dyDescent="0.2">
      <c r="A824" s="28" t="s">
        <v>141</v>
      </c>
      <c r="B824" s="65" t="s">
        <v>142</v>
      </c>
      <c r="C824" s="23">
        <f>C728+C383</f>
        <v>0</v>
      </c>
      <c r="D824" s="23">
        <v>0</v>
      </c>
      <c r="E824" s="23">
        <v>0</v>
      </c>
      <c r="F824" s="23">
        <f t="shared" si="235"/>
        <v>0</v>
      </c>
      <c r="G824" s="14">
        <f t="shared" si="236"/>
        <v>0</v>
      </c>
      <c r="H824" s="23">
        <f t="shared" si="220"/>
        <v>0</v>
      </c>
      <c r="I824" s="15">
        <f t="shared" si="221"/>
        <v>0</v>
      </c>
      <c r="J824" s="23">
        <f>J728+J383</f>
        <v>0</v>
      </c>
      <c r="K824" s="23">
        <f>K728+K383</f>
        <v>5580</v>
      </c>
      <c r="L824" s="23">
        <f>L728+L383</f>
        <v>5579.72</v>
      </c>
      <c r="M824" s="23">
        <f t="shared" si="237"/>
        <v>0.27999999999974534</v>
      </c>
      <c r="N824" s="14">
        <f t="shared" si="238"/>
        <v>99.994982078853056</v>
      </c>
      <c r="O824" s="17">
        <f t="shared" si="240"/>
        <v>5579.72</v>
      </c>
      <c r="P824" s="18">
        <f t="shared" si="241"/>
        <v>0</v>
      </c>
      <c r="Q824" s="24">
        <f t="shared" si="228"/>
        <v>0</v>
      </c>
      <c r="R824" s="24">
        <f t="shared" si="229"/>
        <v>5580</v>
      </c>
      <c r="S824" s="24">
        <f t="shared" si="230"/>
        <v>5579.72</v>
      </c>
      <c r="T824" s="24">
        <f t="shared" si="231"/>
        <v>-0.27999999999974534</v>
      </c>
      <c r="U824" s="57">
        <f t="shared" si="232"/>
        <v>99.994982078853056</v>
      </c>
      <c r="V824" s="23">
        <f t="shared" si="233"/>
        <v>5579.72</v>
      </c>
      <c r="W824" s="58">
        <f t="shared" si="234"/>
        <v>0</v>
      </c>
    </row>
    <row r="825" spans="1:23" s="20" customFormat="1" x14ac:dyDescent="0.2">
      <c r="A825" s="26" t="s">
        <v>177</v>
      </c>
      <c r="B825" s="70" t="s">
        <v>178</v>
      </c>
      <c r="C825" s="17">
        <f>C826+C827</f>
        <v>18588379.140000001</v>
      </c>
      <c r="D825" s="17">
        <f>D826+D827</f>
        <v>23161149.740000002</v>
      </c>
      <c r="E825" s="17">
        <f>E826+E827</f>
        <v>22777004.219999999</v>
      </c>
      <c r="F825" s="17">
        <f t="shared" si="235"/>
        <v>384145.52000000328</v>
      </c>
      <c r="G825" s="19">
        <f t="shared" si="236"/>
        <v>98.341422924542584</v>
      </c>
      <c r="H825" s="17">
        <f t="shared" si="220"/>
        <v>4188625.0799999982</v>
      </c>
      <c r="I825" s="18">
        <f t="shared" si="221"/>
        <v>22.533568141971941</v>
      </c>
      <c r="J825" s="17">
        <f>J826+J827</f>
        <v>0</v>
      </c>
      <c r="K825" s="17">
        <f>K826+K827</f>
        <v>0</v>
      </c>
      <c r="L825" s="17">
        <f>L826+L827</f>
        <v>0</v>
      </c>
      <c r="M825" s="17">
        <f t="shared" si="237"/>
        <v>0</v>
      </c>
      <c r="N825" s="19">
        <f t="shared" si="238"/>
        <v>0</v>
      </c>
      <c r="O825" s="17">
        <f t="shared" si="240"/>
        <v>0</v>
      </c>
      <c r="P825" s="18">
        <f t="shared" si="241"/>
        <v>0</v>
      </c>
      <c r="Q825" s="24">
        <f t="shared" si="228"/>
        <v>18588379.140000001</v>
      </c>
      <c r="R825" s="24">
        <f t="shared" si="229"/>
        <v>23161149.740000002</v>
      </c>
      <c r="S825" s="24">
        <f t="shared" si="230"/>
        <v>22777004.219999999</v>
      </c>
      <c r="T825" s="24">
        <f t="shared" si="231"/>
        <v>-384145.52000000328</v>
      </c>
      <c r="U825" s="57">
        <f t="shared" si="232"/>
        <v>98.341422924542584</v>
      </c>
      <c r="V825" s="23">
        <f t="shared" si="233"/>
        <v>4188625.0799999982</v>
      </c>
      <c r="W825" s="58">
        <f t="shared" si="234"/>
        <v>22.533568141971941</v>
      </c>
    </row>
    <row r="826" spans="1:23" s="20" customFormat="1" ht="38.25" x14ac:dyDescent="0.2">
      <c r="A826" s="28" t="s">
        <v>179</v>
      </c>
      <c r="B826" s="65" t="s">
        <v>180</v>
      </c>
      <c r="C826" s="23">
        <f>C625+C533+C431+C379</f>
        <v>1157438.05</v>
      </c>
      <c r="D826" s="23">
        <f>D625+D533+D431+D379</f>
        <v>6967869.7400000002</v>
      </c>
      <c r="E826" s="23">
        <f>E625+E533+E431+E379</f>
        <v>6815654.3099999996</v>
      </c>
      <c r="F826" s="23">
        <f t="shared" si="235"/>
        <v>152215.43000000063</v>
      </c>
      <c r="G826" s="14">
        <f t="shared" si="236"/>
        <v>97.815466768470316</v>
      </c>
      <c r="H826" s="23">
        <f t="shared" si="220"/>
        <v>5658216.2599999998</v>
      </c>
      <c r="I826" s="15">
        <f t="shared" si="221"/>
        <v>488.8569422786818</v>
      </c>
      <c r="J826" s="23">
        <v>0</v>
      </c>
      <c r="K826" s="23">
        <v>0</v>
      </c>
      <c r="L826" s="23">
        <v>0</v>
      </c>
      <c r="M826" s="23">
        <f t="shared" si="237"/>
        <v>0</v>
      </c>
      <c r="N826" s="14">
        <f t="shared" si="238"/>
        <v>0</v>
      </c>
      <c r="O826" s="23">
        <f t="shared" si="240"/>
        <v>0</v>
      </c>
      <c r="P826" s="15">
        <f t="shared" si="241"/>
        <v>0</v>
      </c>
      <c r="Q826" s="24">
        <f t="shared" si="228"/>
        <v>1157438.05</v>
      </c>
      <c r="R826" s="24">
        <f t="shared" si="229"/>
        <v>6967869.7400000002</v>
      </c>
      <c r="S826" s="24">
        <f t="shared" si="230"/>
        <v>6815654.3099999996</v>
      </c>
      <c r="T826" s="24">
        <f t="shared" si="231"/>
        <v>-152215.43000000063</v>
      </c>
      <c r="U826" s="57">
        <f t="shared" si="232"/>
        <v>97.815466768470316</v>
      </c>
      <c r="V826" s="23">
        <f t="shared" si="233"/>
        <v>5658216.2599999998</v>
      </c>
      <c r="W826" s="58">
        <f t="shared" si="234"/>
        <v>488.8569422786818</v>
      </c>
    </row>
    <row r="827" spans="1:23" s="20" customFormat="1" ht="25.5" x14ac:dyDescent="0.2">
      <c r="A827" s="28" t="s">
        <v>242</v>
      </c>
      <c r="B827" s="65" t="s">
        <v>243</v>
      </c>
      <c r="C827" s="23">
        <f>C768</f>
        <v>17430941.09</v>
      </c>
      <c r="D827" s="23">
        <f>D768</f>
        <v>16193280</v>
      </c>
      <c r="E827" s="23">
        <f>E768</f>
        <v>15961349.91</v>
      </c>
      <c r="F827" s="23">
        <f t="shared" si="235"/>
        <v>231930.08999999985</v>
      </c>
      <c r="G827" s="14">
        <f t="shared" si="236"/>
        <v>98.567738654553011</v>
      </c>
      <c r="H827" s="23">
        <f t="shared" si="220"/>
        <v>-1469591.1799999997</v>
      </c>
      <c r="I827" s="15">
        <f t="shared" si="221"/>
        <v>-8.4309342359208159</v>
      </c>
      <c r="J827" s="23">
        <v>0</v>
      </c>
      <c r="K827" s="23">
        <v>0</v>
      </c>
      <c r="L827" s="23">
        <v>0</v>
      </c>
      <c r="M827" s="23">
        <f t="shared" si="237"/>
        <v>0</v>
      </c>
      <c r="N827" s="14">
        <f t="shared" si="238"/>
        <v>0</v>
      </c>
      <c r="O827" s="23">
        <f t="shared" si="240"/>
        <v>0</v>
      </c>
      <c r="P827" s="15">
        <f t="shared" si="241"/>
        <v>0</v>
      </c>
      <c r="Q827" s="24">
        <f t="shared" si="228"/>
        <v>17430941.09</v>
      </c>
      <c r="R827" s="24">
        <f t="shared" si="229"/>
        <v>16193280</v>
      </c>
      <c r="S827" s="24">
        <f t="shared" si="230"/>
        <v>15961349.91</v>
      </c>
      <c r="T827" s="24">
        <f t="shared" si="231"/>
        <v>-231930.08999999985</v>
      </c>
      <c r="U827" s="57">
        <f t="shared" si="232"/>
        <v>98.567738654553011</v>
      </c>
      <c r="V827" s="23">
        <f t="shared" si="233"/>
        <v>-1469591.1799999997</v>
      </c>
      <c r="W827" s="58">
        <f t="shared" si="234"/>
        <v>-8.4309342359208159</v>
      </c>
    </row>
    <row r="828" spans="1:23" s="20" customFormat="1" x14ac:dyDescent="0.2">
      <c r="A828" s="26" t="s">
        <v>155</v>
      </c>
      <c r="B828" s="70" t="s">
        <v>156</v>
      </c>
      <c r="C828" s="17">
        <f>C829+C830</f>
        <v>930355.83</v>
      </c>
      <c r="D828" s="17">
        <f>D829+D830</f>
        <v>1519228</v>
      </c>
      <c r="E828" s="17">
        <f>E829+E830</f>
        <v>1517319.84</v>
      </c>
      <c r="F828" s="17">
        <f t="shared" si="235"/>
        <v>1908.1599999999162</v>
      </c>
      <c r="G828" s="19">
        <f t="shared" si="236"/>
        <v>99.874399365993781</v>
      </c>
      <c r="H828" s="17">
        <f t="shared" si="220"/>
        <v>586964.01000000013</v>
      </c>
      <c r="I828" s="18">
        <f t="shared" si="221"/>
        <v>63.090270525848155</v>
      </c>
      <c r="J828" s="17">
        <f>J829+J830</f>
        <v>0</v>
      </c>
      <c r="K828" s="17">
        <f>K829+K830</f>
        <v>0</v>
      </c>
      <c r="L828" s="17">
        <f>L829+L830</f>
        <v>0</v>
      </c>
      <c r="M828" s="17">
        <f t="shared" si="237"/>
        <v>0</v>
      </c>
      <c r="N828" s="19">
        <f t="shared" si="238"/>
        <v>0</v>
      </c>
      <c r="O828" s="17">
        <f t="shared" si="240"/>
        <v>0</v>
      </c>
      <c r="P828" s="18">
        <f t="shared" si="241"/>
        <v>0</v>
      </c>
      <c r="Q828" s="24">
        <f t="shared" si="228"/>
        <v>930355.83</v>
      </c>
      <c r="R828" s="24">
        <f t="shared" si="229"/>
        <v>1519228</v>
      </c>
      <c r="S828" s="24">
        <f t="shared" si="230"/>
        <v>1517319.84</v>
      </c>
      <c r="T828" s="24">
        <f t="shared" si="231"/>
        <v>-1908.1599999999162</v>
      </c>
      <c r="U828" s="57">
        <f t="shared" si="232"/>
        <v>99.874399365993781</v>
      </c>
      <c r="V828" s="23">
        <f t="shared" si="233"/>
        <v>586964.01000000013</v>
      </c>
      <c r="W828" s="58">
        <f t="shared" si="234"/>
        <v>63.090270525848155</v>
      </c>
    </row>
    <row r="829" spans="1:23" s="20" customFormat="1" x14ac:dyDescent="0.2">
      <c r="A829" s="28" t="s">
        <v>181</v>
      </c>
      <c r="B829" s="65" t="s">
        <v>182</v>
      </c>
      <c r="C829" s="23">
        <f>C381+C727</f>
        <v>0</v>
      </c>
      <c r="D829" s="23">
        <f>D381+D727</f>
        <v>0</v>
      </c>
      <c r="E829" s="23">
        <f>E381+E727</f>
        <v>0</v>
      </c>
      <c r="F829" s="23">
        <f t="shared" si="235"/>
        <v>0</v>
      </c>
      <c r="G829" s="23">
        <f t="shared" si="236"/>
        <v>0</v>
      </c>
      <c r="H829" s="23">
        <f t="shared" si="220"/>
        <v>0</v>
      </c>
      <c r="I829" s="15">
        <f t="shared" si="221"/>
        <v>0</v>
      </c>
      <c r="J829" s="23">
        <v>0</v>
      </c>
      <c r="K829" s="23">
        <v>0</v>
      </c>
      <c r="L829" s="23">
        <v>0</v>
      </c>
      <c r="M829" s="23">
        <f t="shared" si="237"/>
        <v>0</v>
      </c>
      <c r="N829" s="23">
        <f t="shared" si="238"/>
        <v>0</v>
      </c>
      <c r="O829" s="23">
        <f t="shared" si="240"/>
        <v>0</v>
      </c>
      <c r="P829" s="15">
        <f t="shared" si="241"/>
        <v>0</v>
      </c>
      <c r="Q829" s="24">
        <f t="shared" si="228"/>
        <v>0</v>
      </c>
      <c r="R829" s="24">
        <f t="shared" si="229"/>
        <v>0</v>
      </c>
      <c r="S829" s="24">
        <f t="shared" si="230"/>
        <v>0</v>
      </c>
      <c r="T829" s="24">
        <f t="shared" si="231"/>
        <v>0</v>
      </c>
      <c r="U829" s="57">
        <f t="shared" si="232"/>
        <v>0</v>
      </c>
      <c r="V829" s="23">
        <f t="shared" si="233"/>
        <v>0</v>
      </c>
      <c r="W829" s="58">
        <f t="shared" si="234"/>
        <v>0</v>
      </c>
    </row>
    <row r="830" spans="1:23" s="20" customFormat="1" x14ac:dyDescent="0.2">
      <c r="A830" s="28" t="s">
        <v>157</v>
      </c>
      <c r="B830" s="65" t="s">
        <v>158</v>
      </c>
      <c r="C830" s="23">
        <f>C206+C382+C433</f>
        <v>930355.83</v>
      </c>
      <c r="D830" s="23">
        <f>D206+D382+D433</f>
        <v>1519228</v>
      </c>
      <c r="E830" s="23">
        <f>E206+E382+E433</f>
        <v>1517319.84</v>
      </c>
      <c r="F830" s="23">
        <f t="shared" si="235"/>
        <v>1908.1599999999162</v>
      </c>
      <c r="G830" s="14">
        <f t="shared" si="236"/>
        <v>99.874399365993781</v>
      </c>
      <c r="H830" s="23">
        <f t="shared" si="220"/>
        <v>586964.01000000013</v>
      </c>
      <c r="I830" s="15">
        <f t="shared" si="221"/>
        <v>63.090270525848155</v>
      </c>
      <c r="J830" s="23">
        <v>0</v>
      </c>
      <c r="K830" s="23">
        <v>0</v>
      </c>
      <c r="L830" s="23">
        <v>0</v>
      </c>
      <c r="M830" s="23">
        <f t="shared" si="237"/>
        <v>0</v>
      </c>
      <c r="N830" s="14">
        <f t="shared" si="238"/>
        <v>0</v>
      </c>
      <c r="O830" s="23">
        <f t="shared" si="240"/>
        <v>0</v>
      </c>
      <c r="P830" s="15">
        <f t="shared" si="241"/>
        <v>0</v>
      </c>
      <c r="Q830" s="24">
        <f t="shared" si="228"/>
        <v>930355.83</v>
      </c>
      <c r="R830" s="24">
        <f t="shared" si="229"/>
        <v>1519228</v>
      </c>
      <c r="S830" s="24">
        <f t="shared" si="230"/>
        <v>1517319.84</v>
      </c>
      <c r="T830" s="24">
        <f t="shared" si="231"/>
        <v>-1908.1599999999162</v>
      </c>
      <c r="U830" s="57">
        <f t="shared" si="232"/>
        <v>99.874399365993781</v>
      </c>
      <c r="V830" s="23">
        <f t="shared" si="233"/>
        <v>586964.01000000013</v>
      </c>
      <c r="W830" s="58">
        <f t="shared" si="234"/>
        <v>63.090270525848155</v>
      </c>
    </row>
    <row r="831" spans="1:23" s="20" customFormat="1" x14ac:dyDescent="0.2">
      <c r="A831" s="28" t="s">
        <v>141</v>
      </c>
      <c r="B831" s="65" t="s">
        <v>142</v>
      </c>
      <c r="C831" s="23">
        <f>C626+C553+C469+C383+C207+C151</f>
        <v>119757.48000000001</v>
      </c>
      <c r="D831" s="23">
        <f>D626+D553+D469+D383+D207+D151</f>
        <v>160785</v>
      </c>
      <c r="E831" s="23">
        <f>E626+E553+E469+E383+E207+E151</f>
        <v>110706.13</v>
      </c>
      <c r="F831" s="23">
        <f t="shared" si="235"/>
        <v>50078.869999999995</v>
      </c>
      <c r="G831" s="14">
        <f t="shared" si="236"/>
        <v>68.85351867400567</v>
      </c>
      <c r="H831" s="23">
        <f t="shared" si="220"/>
        <v>-9051.3500000000058</v>
      </c>
      <c r="I831" s="15">
        <f t="shared" si="221"/>
        <v>-7.5580665191017857</v>
      </c>
      <c r="J831" s="23">
        <v>0</v>
      </c>
      <c r="K831" s="23">
        <v>0</v>
      </c>
      <c r="L831" s="23">
        <v>0</v>
      </c>
      <c r="M831" s="23">
        <f t="shared" si="237"/>
        <v>0</v>
      </c>
      <c r="N831" s="14">
        <f t="shared" si="238"/>
        <v>0</v>
      </c>
      <c r="O831" s="23">
        <f t="shared" si="240"/>
        <v>0</v>
      </c>
      <c r="P831" s="15">
        <f t="shared" si="241"/>
        <v>0</v>
      </c>
      <c r="Q831" s="24">
        <f t="shared" si="228"/>
        <v>119757.48000000001</v>
      </c>
      <c r="R831" s="24">
        <f t="shared" si="229"/>
        <v>160785</v>
      </c>
      <c r="S831" s="24">
        <f t="shared" si="230"/>
        <v>110706.13</v>
      </c>
      <c r="T831" s="24">
        <f t="shared" si="231"/>
        <v>-50078.869999999995</v>
      </c>
      <c r="U831" s="57">
        <f t="shared" si="232"/>
        <v>68.85351867400567</v>
      </c>
      <c r="V831" s="23">
        <f t="shared" si="233"/>
        <v>-9051.3500000000058</v>
      </c>
      <c r="W831" s="58">
        <f t="shared" si="234"/>
        <v>-7.5580665191017857</v>
      </c>
    </row>
    <row r="832" spans="1:23" s="20" customFormat="1" x14ac:dyDescent="0.2">
      <c r="A832" s="26" t="s">
        <v>186</v>
      </c>
      <c r="B832" s="70" t="s">
        <v>256</v>
      </c>
      <c r="C832" s="17">
        <f>C833+C842</f>
        <v>0</v>
      </c>
      <c r="D832" s="17">
        <f>D833+D842</f>
        <v>0</v>
      </c>
      <c r="E832" s="17">
        <f>E833+E842</f>
        <v>0</v>
      </c>
      <c r="F832" s="17">
        <f t="shared" si="235"/>
        <v>0</v>
      </c>
      <c r="G832" s="19">
        <f t="shared" si="236"/>
        <v>0</v>
      </c>
      <c r="H832" s="17">
        <f t="shared" si="220"/>
        <v>0</v>
      </c>
      <c r="I832" s="18">
        <f t="shared" si="221"/>
        <v>0</v>
      </c>
      <c r="J832" s="17">
        <f>J833+J842</f>
        <v>31668058.539999999</v>
      </c>
      <c r="K832" s="17">
        <f>K833+K842</f>
        <v>142819726.33000001</v>
      </c>
      <c r="L832" s="17">
        <f>L833+L842</f>
        <v>64021538.719999999</v>
      </c>
      <c r="M832" s="17">
        <f t="shared" si="237"/>
        <v>78798187.610000014</v>
      </c>
      <c r="N832" s="19">
        <f t="shared" si="238"/>
        <v>44.826817950954123</v>
      </c>
      <c r="O832" s="17">
        <f t="shared" si="240"/>
        <v>32353480.18</v>
      </c>
      <c r="P832" s="18">
        <f t="shared" si="241"/>
        <v>102.16439425591642</v>
      </c>
      <c r="Q832" s="24">
        <f t="shared" si="228"/>
        <v>31668058.539999999</v>
      </c>
      <c r="R832" s="24">
        <f t="shared" si="229"/>
        <v>142819726.33000001</v>
      </c>
      <c r="S832" s="24">
        <f t="shared" si="230"/>
        <v>64021538.719999999</v>
      </c>
      <c r="T832" s="24">
        <f t="shared" si="231"/>
        <v>-78798187.610000014</v>
      </c>
      <c r="U832" s="57">
        <f t="shared" si="232"/>
        <v>44.826817950954123</v>
      </c>
      <c r="V832" s="23">
        <f t="shared" si="233"/>
        <v>32353480.18</v>
      </c>
      <c r="W832" s="58">
        <f t="shared" si="234"/>
        <v>102.16439425591642</v>
      </c>
    </row>
    <row r="833" spans="1:23" s="20" customFormat="1" x14ac:dyDescent="0.2">
      <c r="A833" s="26" t="s">
        <v>257</v>
      </c>
      <c r="B833" s="70" t="s">
        <v>258</v>
      </c>
      <c r="C833" s="17">
        <f>C834+C835+C838+C840</f>
        <v>0</v>
      </c>
      <c r="D833" s="17">
        <f>D834+D835+D838+D840</f>
        <v>0</v>
      </c>
      <c r="E833" s="17">
        <f>E834+E835+E838+E840</f>
        <v>0</v>
      </c>
      <c r="F833" s="17">
        <f t="shared" si="235"/>
        <v>0</v>
      </c>
      <c r="G833" s="19">
        <f t="shared" si="236"/>
        <v>0</v>
      </c>
      <c r="H833" s="23">
        <f t="shared" si="220"/>
        <v>0</v>
      </c>
      <c r="I833" s="15">
        <f t="shared" si="221"/>
        <v>0</v>
      </c>
      <c r="J833" s="17">
        <f>J834+J835+J838+J840</f>
        <v>26311697.719999999</v>
      </c>
      <c r="K833" s="17">
        <f>K834+K835+K838+K840</f>
        <v>92605586.330000013</v>
      </c>
      <c r="L833" s="17">
        <f>L834+L835+L838+L840</f>
        <v>13835874.809999999</v>
      </c>
      <c r="M833" s="17">
        <f t="shared" si="237"/>
        <v>78769711.520000011</v>
      </c>
      <c r="N833" s="19">
        <f t="shared" si="238"/>
        <v>14.940648138327054</v>
      </c>
      <c r="O833" s="23">
        <f t="shared" si="240"/>
        <v>-12475822.91</v>
      </c>
      <c r="P833" s="15">
        <f t="shared" si="241"/>
        <v>-47.415499534706576</v>
      </c>
      <c r="Q833" s="24">
        <f t="shared" si="228"/>
        <v>26311697.719999999</v>
      </c>
      <c r="R833" s="24">
        <f t="shared" si="229"/>
        <v>92605586.330000013</v>
      </c>
      <c r="S833" s="24">
        <f t="shared" si="230"/>
        <v>13835874.809999999</v>
      </c>
      <c r="T833" s="24">
        <f t="shared" si="231"/>
        <v>-78769711.520000011</v>
      </c>
      <c r="U833" s="57">
        <f t="shared" si="232"/>
        <v>14.940648138327054</v>
      </c>
      <c r="V833" s="23">
        <f t="shared" si="233"/>
        <v>-12475822.91</v>
      </c>
      <c r="W833" s="58">
        <f t="shared" si="234"/>
        <v>-47.415499534706576</v>
      </c>
    </row>
    <row r="834" spans="1:23" s="20" customFormat="1" ht="25.5" x14ac:dyDescent="0.2">
      <c r="A834" s="28" t="s">
        <v>259</v>
      </c>
      <c r="B834" s="65" t="s">
        <v>260</v>
      </c>
      <c r="C834" s="23">
        <v>0</v>
      </c>
      <c r="D834" s="23">
        <v>0</v>
      </c>
      <c r="E834" s="23">
        <v>0</v>
      </c>
      <c r="F834" s="23">
        <f t="shared" si="235"/>
        <v>0</v>
      </c>
      <c r="G834" s="14">
        <f t="shared" si="236"/>
        <v>0</v>
      </c>
      <c r="H834" s="23">
        <f t="shared" si="220"/>
        <v>0</v>
      </c>
      <c r="I834" s="15">
        <f t="shared" si="221"/>
        <v>0</v>
      </c>
      <c r="J834" s="23">
        <f>J731+J629+J556+J472+J386+J210+J154</f>
        <v>2356544.8600000003</v>
      </c>
      <c r="K834" s="23">
        <f>K731+K629+K556+K472+K386+K210+K154</f>
        <v>8786510.3300000001</v>
      </c>
      <c r="L834" s="23">
        <f>L731+L629+L556+L472+L386+L210+L154</f>
        <v>5992937.8700000001</v>
      </c>
      <c r="M834" s="23">
        <f t="shared" si="237"/>
        <v>2793572.46</v>
      </c>
      <c r="N834" s="14">
        <f t="shared" si="238"/>
        <v>68.206121030076787</v>
      </c>
      <c r="O834" s="23">
        <f t="shared" si="240"/>
        <v>3636393.01</v>
      </c>
      <c r="P834" s="15">
        <f t="shared" si="241"/>
        <v>154.3103664913894</v>
      </c>
      <c r="Q834" s="24">
        <f t="shared" si="228"/>
        <v>2356544.8600000003</v>
      </c>
      <c r="R834" s="24">
        <f t="shared" si="229"/>
        <v>8786510.3300000001</v>
      </c>
      <c r="S834" s="24">
        <f t="shared" si="230"/>
        <v>5992937.8700000001</v>
      </c>
      <c r="T834" s="24">
        <f t="shared" si="231"/>
        <v>-2793572.46</v>
      </c>
      <c r="U834" s="57">
        <f t="shared" si="232"/>
        <v>68.206121030076787</v>
      </c>
      <c r="V834" s="23">
        <f t="shared" si="233"/>
        <v>3636393.01</v>
      </c>
      <c r="W834" s="58">
        <f t="shared" si="234"/>
        <v>154.3103664913894</v>
      </c>
    </row>
    <row r="835" spans="1:23" s="20" customFormat="1" x14ac:dyDescent="0.2">
      <c r="A835" s="26" t="s">
        <v>269</v>
      </c>
      <c r="B835" s="70" t="s">
        <v>270</v>
      </c>
      <c r="C835" s="17">
        <f>C836+C837</f>
        <v>0</v>
      </c>
      <c r="D835" s="17">
        <f>D836+D837</f>
        <v>0</v>
      </c>
      <c r="E835" s="17">
        <f>E836+E837</f>
        <v>0</v>
      </c>
      <c r="F835" s="17">
        <f t="shared" si="235"/>
        <v>0</v>
      </c>
      <c r="G835" s="19">
        <f t="shared" si="236"/>
        <v>0</v>
      </c>
      <c r="H835" s="23">
        <f t="shared" si="220"/>
        <v>0</v>
      </c>
      <c r="I835" s="15">
        <f t="shared" si="221"/>
        <v>0</v>
      </c>
      <c r="J835" s="17">
        <f>J836+J837</f>
        <v>301416</v>
      </c>
      <c r="K835" s="17">
        <f>K836+K837</f>
        <v>932254</v>
      </c>
      <c r="L835" s="17">
        <f>L836+L837</f>
        <v>341781.35</v>
      </c>
      <c r="M835" s="17">
        <f t="shared" si="237"/>
        <v>590472.65</v>
      </c>
      <c r="N835" s="19">
        <f t="shared" si="238"/>
        <v>36.661827141530097</v>
      </c>
      <c r="O835" s="23">
        <f t="shared" si="240"/>
        <v>40365.349999999977</v>
      </c>
      <c r="P835" s="15">
        <f t="shared" si="241"/>
        <v>13.391906866257926</v>
      </c>
      <c r="Q835" s="24">
        <f t="shared" si="228"/>
        <v>301416</v>
      </c>
      <c r="R835" s="24">
        <f t="shared" si="229"/>
        <v>932254</v>
      </c>
      <c r="S835" s="24">
        <f t="shared" si="230"/>
        <v>341781.35</v>
      </c>
      <c r="T835" s="24">
        <f t="shared" si="231"/>
        <v>-590472.65</v>
      </c>
      <c r="U835" s="57">
        <f t="shared" si="232"/>
        <v>36.661827141530097</v>
      </c>
      <c r="V835" s="23">
        <f t="shared" si="233"/>
        <v>40365.349999999977</v>
      </c>
      <c r="W835" s="58">
        <f t="shared" si="234"/>
        <v>13.391906866257926</v>
      </c>
    </row>
    <row r="836" spans="1:23" s="20" customFormat="1" ht="25.5" x14ac:dyDescent="0.2">
      <c r="A836" s="28" t="s">
        <v>271</v>
      </c>
      <c r="B836" s="65" t="s">
        <v>272</v>
      </c>
      <c r="C836" s="23">
        <v>0</v>
      </c>
      <c r="D836" s="23">
        <v>0</v>
      </c>
      <c r="E836" s="23">
        <v>0</v>
      </c>
      <c r="F836" s="23">
        <f t="shared" si="235"/>
        <v>0</v>
      </c>
      <c r="G836" s="14">
        <f t="shared" si="236"/>
        <v>0</v>
      </c>
      <c r="H836" s="23">
        <f t="shared" si="220"/>
        <v>0</v>
      </c>
      <c r="I836" s="15">
        <f t="shared" si="221"/>
        <v>0</v>
      </c>
      <c r="J836" s="23">
        <f>J558</f>
        <v>301416</v>
      </c>
      <c r="K836" s="23">
        <f>K558</f>
        <v>0</v>
      </c>
      <c r="L836" s="23">
        <f>L558</f>
        <v>0</v>
      </c>
      <c r="M836" s="23">
        <f t="shared" si="237"/>
        <v>0</v>
      </c>
      <c r="N836" s="14">
        <f t="shared" si="238"/>
        <v>0</v>
      </c>
      <c r="O836" s="23">
        <f t="shared" si="240"/>
        <v>-301416</v>
      </c>
      <c r="P836" s="15">
        <f t="shared" si="241"/>
        <v>-100</v>
      </c>
      <c r="Q836" s="24">
        <f t="shared" si="228"/>
        <v>301416</v>
      </c>
      <c r="R836" s="24">
        <f t="shared" si="229"/>
        <v>0</v>
      </c>
      <c r="S836" s="24">
        <f t="shared" si="230"/>
        <v>0</v>
      </c>
      <c r="T836" s="24">
        <f t="shared" si="231"/>
        <v>0</v>
      </c>
      <c r="U836" s="57">
        <f t="shared" si="232"/>
        <v>0</v>
      </c>
      <c r="V836" s="23">
        <f t="shared" si="233"/>
        <v>-301416</v>
      </c>
      <c r="W836" s="58">
        <f t="shared" si="234"/>
        <v>-100</v>
      </c>
    </row>
    <row r="837" spans="1:23" s="20" customFormat="1" ht="25.5" x14ac:dyDescent="0.2">
      <c r="A837" s="28" t="s">
        <v>278</v>
      </c>
      <c r="B837" s="65" t="s">
        <v>275</v>
      </c>
      <c r="C837" s="23">
        <v>0</v>
      </c>
      <c r="D837" s="23">
        <v>0</v>
      </c>
      <c r="E837" s="23">
        <v>0</v>
      </c>
      <c r="F837" s="23">
        <f t="shared" si="235"/>
        <v>0</v>
      </c>
      <c r="G837" s="14">
        <f t="shared" si="236"/>
        <v>0</v>
      </c>
      <c r="H837" s="23">
        <f t="shared" si="220"/>
        <v>0</v>
      </c>
      <c r="I837" s="15">
        <f t="shared" si="221"/>
        <v>0</v>
      </c>
      <c r="J837" s="23">
        <f>J733+J631</f>
        <v>0</v>
      </c>
      <c r="K837" s="23">
        <f>K733+K631</f>
        <v>932254</v>
      </c>
      <c r="L837" s="23">
        <f>L733+L631</f>
        <v>341781.35</v>
      </c>
      <c r="M837" s="23">
        <f t="shared" si="237"/>
        <v>590472.65</v>
      </c>
      <c r="N837" s="14">
        <f t="shared" si="238"/>
        <v>36.661827141530097</v>
      </c>
      <c r="O837" s="23">
        <f t="shared" si="240"/>
        <v>341781.35</v>
      </c>
      <c r="P837" s="15">
        <f t="shared" si="241"/>
        <v>0</v>
      </c>
      <c r="Q837" s="24">
        <f t="shared" si="228"/>
        <v>0</v>
      </c>
      <c r="R837" s="24">
        <f t="shared" si="229"/>
        <v>932254</v>
      </c>
      <c r="S837" s="24">
        <f t="shared" si="230"/>
        <v>341781.35</v>
      </c>
      <c r="T837" s="24">
        <f t="shared" si="231"/>
        <v>-590472.65</v>
      </c>
      <c r="U837" s="57">
        <f t="shared" si="232"/>
        <v>36.661827141530097</v>
      </c>
      <c r="V837" s="23">
        <f t="shared" si="233"/>
        <v>341781.35</v>
      </c>
      <c r="W837" s="58">
        <f t="shared" si="234"/>
        <v>0</v>
      </c>
    </row>
    <row r="838" spans="1:23" s="20" customFormat="1" x14ac:dyDescent="0.2">
      <c r="A838" s="26" t="s">
        <v>261</v>
      </c>
      <c r="B838" s="70" t="s">
        <v>262</v>
      </c>
      <c r="C838" s="17">
        <f>C839</f>
        <v>0</v>
      </c>
      <c r="D838" s="17">
        <f>D839</f>
        <v>0</v>
      </c>
      <c r="E838" s="17">
        <f>E839</f>
        <v>0</v>
      </c>
      <c r="F838" s="17">
        <f t="shared" si="235"/>
        <v>0</v>
      </c>
      <c r="G838" s="19">
        <f t="shared" si="236"/>
        <v>0</v>
      </c>
      <c r="H838" s="23">
        <f t="shared" si="220"/>
        <v>0</v>
      </c>
      <c r="I838" s="15">
        <f t="shared" si="221"/>
        <v>0</v>
      </c>
      <c r="J838" s="17">
        <f>J839</f>
        <v>7332368.7699999996</v>
      </c>
      <c r="K838" s="17">
        <f>K839</f>
        <v>4540016.74</v>
      </c>
      <c r="L838" s="17">
        <f>L839</f>
        <v>4447626.68</v>
      </c>
      <c r="M838" s="17">
        <f t="shared" si="237"/>
        <v>92390.060000000522</v>
      </c>
      <c r="N838" s="19">
        <f t="shared" si="238"/>
        <v>97.964984155542993</v>
      </c>
      <c r="O838" s="23">
        <f t="shared" si="240"/>
        <v>-2884742.09</v>
      </c>
      <c r="P838" s="15">
        <f t="shared" si="241"/>
        <v>-39.342566917839292</v>
      </c>
      <c r="Q838" s="24">
        <f t="shared" si="228"/>
        <v>7332368.7699999996</v>
      </c>
      <c r="R838" s="24">
        <f t="shared" si="229"/>
        <v>4540016.74</v>
      </c>
      <c r="S838" s="24">
        <f t="shared" si="230"/>
        <v>4447626.68</v>
      </c>
      <c r="T838" s="24">
        <f t="shared" si="231"/>
        <v>-92390.060000000522</v>
      </c>
      <c r="U838" s="57">
        <f t="shared" si="232"/>
        <v>97.964984155542993</v>
      </c>
      <c r="V838" s="23">
        <f t="shared" si="233"/>
        <v>-2884742.09</v>
      </c>
      <c r="W838" s="58">
        <f t="shared" si="234"/>
        <v>-39.342566917839292</v>
      </c>
    </row>
    <row r="839" spans="1:23" s="20" customFormat="1" x14ac:dyDescent="0.2">
      <c r="A839" s="28" t="s">
        <v>263</v>
      </c>
      <c r="B839" s="65" t="s">
        <v>264</v>
      </c>
      <c r="C839" s="23">
        <v>0</v>
      </c>
      <c r="D839" s="23">
        <v>0</v>
      </c>
      <c r="E839" s="23">
        <v>0</v>
      </c>
      <c r="F839" s="23">
        <f t="shared" si="235"/>
        <v>0</v>
      </c>
      <c r="G839" s="14">
        <f t="shared" si="236"/>
        <v>0</v>
      </c>
      <c r="H839" s="23">
        <f t="shared" si="220"/>
        <v>0</v>
      </c>
      <c r="I839" s="15">
        <f t="shared" si="221"/>
        <v>0</v>
      </c>
      <c r="J839" s="23">
        <f>J735+J633+J560+J474+J388+J212+J156</f>
        <v>7332368.7699999996</v>
      </c>
      <c r="K839" s="23">
        <f>K735+K633+K560+K474+K388+K212+K156</f>
        <v>4540016.74</v>
      </c>
      <c r="L839" s="23">
        <f>L735+L633+L560+L474+L388+L212+L156</f>
        <v>4447626.68</v>
      </c>
      <c r="M839" s="23">
        <f t="shared" si="237"/>
        <v>92390.060000000522</v>
      </c>
      <c r="N839" s="14">
        <f t="shared" si="238"/>
        <v>97.964984155542993</v>
      </c>
      <c r="O839" s="23">
        <f t="shared" si="240"/>
        <v>-2884742.09</v>
      </c>
      <c r="P839" s="15">
        <f t="shared" si="241"/>
        <v>-39.342566917839292</v>
      </c>
      <c r="Q839" s="24">
        <f t="shared" si="228"/>
        <v>7332368.7699999996</v>
      </c>
      <c r="R839" s="24">
        <f t="shared" si="229"/>
        <v>4540016.74</v>
      </c>
      <c r="S839" s="24">
        <f t="shared" si="230"/>
        <v>4447626.68</v>
      </c>
      <c r="T839" s="24">
        <f t="shared" si="231"/>
        <v>-92390.060000000522</v>
      </c>
      <c r="U839" s="57">
        <f t="shared" si="232"/>
        <v>97.964984155542993</v>
      </c>
      <c r="V839" s="23">
        <f t="shared" si="233"/>
        <v>-2884742.09</v>
      </c>
      <c r="W839" s="58">
        <f t="shared" si="234"/>
        <v>-39.342566917839292</v>
      </c>
    </row>
    <row r="840" spans="1:23" s="20" customFormat="1" x14ac:dyDescent="0.2">
      <c r="A840" s="26" t="s">
        <v>188</v>
      </c>
      <c r="B840" s="70" t="s">
        <v>279</v>
      </c>
      <c r="C840" s="17">
        <f>C841</f>
        <v>0</v>
      </c>
      <c r="D840" s="17">
        <f>D841</f>
        <v>0</v>
      </c>
      <c r="E840" s="17">
        <f>E841</f>
        <v>0</v>
      </c>
      <c r="F840" s="17">
        <f t="shared" si="235"/>
        <v>0</v>
      </c>
      <c r="G840" s="19">
        <f t="shared" si="236"/>
        <v>0</v>
      </c>
      <c r="H840" s="23">
        <f t="shared" si="220"/>
        <v>0</v>
      </c>
      <c r="I840" s="15">
        <f t="shared" si="221"/>
        <v>0</v>
      </c>
      <c r="J840" s="17">
        <f>J841</f>
        <v>16321368.09</v>
      </c>
      <c r="K840" s="17">
        <f>K841</f>
        <v>78346805.260000005</v>
      </c>
      <c r="L840" s="17">
        <f>L841</f>
        <v>3053528.91</v>
      </c>
      <c r="M840" s="17">
        <f t="shared" si="237"/>
        <v>75293276.350000009</v>
      </c>
      <c r="N840" s="19">
        <f t="shared" si="238"/>
        <v>3.8974517210582169</v>
      </c>
      <c r="O840" s="23">
        <f t="shared" si="240"/>
        <v>-13267839.18</v>
      </c>
      <c r="P840" s="15">
        <f t="shared" si="241"/>
        <v>-81.291219625940073</v>
      </c>
      <c r="Q840" s="24">
        <f t="shared" si="228"/>
        <v>16321368.09</v>
      </c>
      <c r="R840" s="24">
        <f t="shared" si="229"/>
        <v>78346805.260000005</v>
      </c>
      <c r="S840" s="24">
        <f t="shared" si="230"/>
        <v>3053528.91</v>
      </c>
      <c r="T840" s="24">
        <f t="shared" si="231"/>
        <v>-75293276.350000009</v>
      </c>
      <c r="U840" s="57">
        <f t="shared" si="232"/>
        <v>3.8974517210582169</v>
      </c>
      <c r="V840" s="23">
        <f t="shared" si="233"/>
        <v>-13267839.18</v>
      </c>
      <c r="W840" s="58">
        <f t="shared" si="234"/>
        <v>-81.291219625940073</v>
      </c>
    </row>
    <row r="841" spans="1:23" s="20" customFormat="1" ht="25.5" x14ac:dyDescent="0.2">
      <c r="A841" s="28" t="s">
        <v>280</v>
      </c>
      <c r="B841" s="65" t="s">
        <v>281</v>
      </c>
      <c r="C841" s="23">
        <v>0</v>
      </c>
      <c r="D841" s="23">
        <v>0</v>
      </c>
      <c r="E841" s="23">
        <v>0</v>
      </c>
      <c r="F841" s="23">
        <f t="shared" si="235"/>
        <v>0</v>
      </c>
      <c r="G841" s="14">
        <f t="shared" si="236"/>
        <v>0</v>
      </c>
      <c r="H841" s="23">
        <f t="shared" si="220"/>
        <v>0</v>
      </c>
      <c r="I841" s="15">
        <f t="shared" si="221"/>
        <v>0</v>
      </c>
      <c r="J841" s="23">
        <f>J737+J635</f>
        <v>16321368.09</v>
      </c>
      <c r="K841" s="23">
        <f>K737+K635</f>
        <v>78346805.260000005</v>
      </c>
      <c r="L841" s="23">
        <f>L737+L635</f>
        <v>3053528.91</v>
      </c>
      <c r="M841" s="23">
        <f t="shared" si="237"/>
        <v>75293276.350000009</v>
      </c>
      <c r="N841" s="14">
        <f t="shared" si="238"/>
        <v>3.8974517210582169</v>
      </c>
      <c r="O841" s="23">
        <f t="shared" si="240"/>
        <v>-13267839.18</v>
      </c>
      <c r="P841" s="15">
        <f t="shared" si="241"/>
        <v>-81.291219625940073</v>
      </c>
      <c r="Q841" s="24">
        <f t="shared" si="228"/>
        <v>16321368.09</v>
      </c>
      <c r="R841" s="24">
        <f t="shared" si="229"/>
        <v>78346805.260000005</v>
      </c>
      <c r="S841" s="24">
        <f t="shared" si="230"/>
        <v>3053528.91</v>
      </c>
      <c r="T841" s="24">
        <f t="shared" si="231"/>
        <v>-75293276.350000009</v>
      </c>
      <c r="U841" s="57">
        <f t="shared" si="232"/>
        <v>3.8974517210582169</v>
      </c>
      <c r="V841" s="23">
        <f t="shared" si="233"/>
        <v>-13267839.18</v>
      </c>
      <c r="W841" s="58">
        <f t="shared" si="234"/>
        <v>-81.291219625940073</v>
      </c>
    </row>
    <row r="842" spans="1:23" s="20" customFormat="1" x14ac:dyDescent="0.2">
      <c r="A842" s="26" t="s">
        <v>265</v>
      </c>
      <c r="B842" s="70" t="s">
        <v>266</v>
      </c>
      <c r="C842" s="17">
        <f>C843+C844</f>
        <v>0</v>
      </c>
      <c r="D842" s="17">
        <f>D843+D844</f>
        <v>0</v>
      </c>
      <c r="E842" s="17">
        <f>E843+E844</f>
        <v>0</v>
      </c>
      <c r="F842" s="17">
        <f t="shared" si="235"/>
        <v>0</v>
      </c>
      <c r="G842" s="19">
        <f t="shared" si="236"/>
        <v>0</v>
      </c>
      <c r="H842" s="23">
        <f t="shared" si="220"/>
        <v>0</v>
      </c>
      <c r="I842" s="15">
        <f t="shared" si="221"/>
        <v>0</v>
      </c>
      <c r="J842" s="17">
        <f>J843+J844</f>
        <v>5356360.82</v>
      </c>
      <c r="K842" s="17">
        <f>K843+K844</f>
        <v>50214140</v>
      </c>
      <c r="L842" s="17">
        <f>L843+L844</f>
        <v>50185663.909999996</v>
      </c>
      <c r="M842" s="17">
        <f t="shared" si="237"/>
        <v>28476.090000003576</v>
      </c>
      <c r="N842" s="19">
        <f t="shared" si="238"/>
        <v>99.943290694613111</v>
      </c>
      <c r="O842" s="23">
        <f t="shared" si="240"/>
        <v>44829303.089999996</v>
      </c>
      <c r="P842" s="15">
        <f t="shared" si="241"/>
        <v>836.93583379620031</v>
      </c>
      <c r="Q842" s="24">
        <f t="shared" si="228"/>
        <v>5356360.82</v>
      </c>
      <c r="R842" s="24">
        <f t="shared" si="229"/>
        <v>50214140</v>
      </c>
      <c r="S842" s="24">
        <f t="shared" si="230"/>
        <v>50185663.909999996</v>
      </c>
      <c r="T842" s="24">
        <f t="shared" si="231"/>
        <v>-28476.090000003576</v>
      </c>
      <c r="U842" s="57">
        <f t="shared" si="232"/>
        <v>99.943290694613111</v>
      </c>
      <c r="V842" s="23">
        <f t="shared" si="233"/>
        <v>44829303.089999996</v>
      </c>
      <c r="W842" s="58">
        <f t="shared" si="234"/>
        <v>836.93583379620031</v>
      </c>
    </row>
    <row r="843" spans="1:23" s="20" customFormat="1" ht="25.5" x14ac:dyDescent="0.2">
      <c r="A843" s="28" t="s">
        <v>267</v>
      </c>
      <c r="B843" s="65" t="s">
        <v>268</v>
      </c>
      <c r="C843" s="23">
        <v>0</v>
      </c>
      <c r="D843" s="23">
        <v>0</v>
      </c>
      <c r="E843" s="23">
        <v>0</v>
      </c>
      <c r="F843" s="23">
        <f t="shared" si="235"/>
        <v>0</v>
      </c>
      <c r="G843" s="14">
        <f t="shared" si="236"/>
        <v>0</v>
      </c>
      <c r="H843" s="23">
        <f t="shared" si="220"/>
        <v>0</v>
      </c>
      <c r="I843" s="15">
        <f t="shared" si="221"/>
        <v>0</v>
      </c>
      <c r="J843" s="23">
        <f>J637+J536+J390</f>
        <v>4852530.82</v>
      </c>
      <c r="K843" s="23">
        <f>K637+K536+K390</f>
        <v>214140</v>
      </c>
      <c r="L843" s="23">
        <f>L637+L536+L390</f>
        <v>214140</v>
      </c>
      <c r="M843" s="23">
        <f t="shared" si="237"/>
        <v>0</v>
      </c>
      <c r="N843" s="14">
        <f t="shared" si="238"/>
        <v>100</v>
      </c>
      <c r="O843" s="23">
        <f t="shared" si="240"/>
        <v>-4638390.82</v>
      </c>
      <c r="P843" s="15">
        <f t="shared" si="241"/>
        <v>-95.587045029834556</v>
      </c>
      <c r="Q843" s="24">
        <f t="shared" si="228"/>
        <v>4852530.82</v>
      </c>
      <c r="R843" s="24">
        <f t="shared" si="229"/>
        <v>214140</v>
      </c>
      <c r="S843" s="24">
        <f t="shared" si="230"/>
        <v>214140</v>
      </c>
      <c r="T843" s="24">
        <f t="shared" si="231"/>
        <v>0</v>
      </c>
      <c r="U843" s="57">
        <f t="shared" si="232"/>
        <v>100</v>
      </c>
      <c r="V843" s="23">
        <f t="shared" si="233"/>
        <v>-4638390.82</v>
      </c>
      <c r="W843" s="58">
        <f t="shared" si="234"/>
        <v>-95.587045029834556</v>
      </c>
    </row>
    <row r="844" spans="1:23" s="20" customFormat="1" ht="25.5" x14ac:dyDescent="0.2">
      <c r="A844" s="28" t="s">
        <v>302</v>
      </c>
      <c r="B844" s="65" t="s">
        <v>303</v>
      </c>
      <c r="C844" s="23">
        <v>0</v>
      </c>
      <c r="D844" s="23">
        <v>0</v>
      </c>
      <c r="E844" s="23">
        <v>0</v>
      </c>
      <c r="F844" s="23">
        <f t="shared" si="235"/>
        <v>0</v>
      </c>
      <c r="G844" s="14">
        <f t="shared" si="236"/>
        <v>0</v>
      </c>
      <c r="H844" s="23">
        <f t="shared" si="220"/>
        <v>0</v>
      </c>
      <c r="I844" s="15">
        <f t="shared" si="221"/>
        <v>0</v>
      </c>
      <c r="J844" s="23">
        <f>J771</f>
        <v>503830</v>
      </c>
      <c r="K844" s="23">
        <f>K771</f>
        <v>50000000</v>
      </c>
      <c r="L844" s="23">
        <f>L771</f>
        <v>49971523.909999996</v>
      </c>
      <c r="M844" s="23">
        <f t="shared" si="237"/>
        <v>28476.090000003576</v>
      </c>
      <c r="N844" s="14">
        <f t="shared" si="238"/>
        <v>99.943047820000004</v>
      </c>
      <c r="O844" s="23">
        <f t="shared" si="240"/>
        <v>49467693.909999996</v>
      </c>
      <c r="P844" s="15">
        <f t="shared" si="241"/>
        <v>9818.330371355416</v>
      </c>
      <c r="Q844" s="24">
        <f t="shared" si="228"/>
        <v>503830</v>
      </c>
      <c r="R844" s="24">
        <f t="shared" si="229"/>
        <v>50000000</v>
      </c>
      <c r="S844" s="24">
        <f t="shared" si="230"/>
        <v>49971523.909999996</v>
      </c>
      <c r="T844" s="24">
        <f t="shared" si="231"/>
        <v>-28476.090000003576</v>
      </c>
      <c r="U844" s="57">
        <f t="shared" si="232"/>
        <v>99.943047820000004</v>
      </c>
      <c r="V844" s="23">
        <f t="shared" si="233"/>
        <v>49467693.909999996</v>
      </c>
      <c r="W844" s="58">
        <f t="shared" si="234"/>
        <v>9818.330371355416</v>
      </c>
    </row>
    <row r="847" spans="1:23" s="81" customFormat="1" ht="18.75" x14ac:dyDescent="0.3">
      <c r="B847" s="81" t="s">
        <v>351</v>
      </c>
      <c r="C847" s="84"/>
      <c r="H847" s="79"/>
      <c r="I847" s="80"/>
      <c r="M847" s="81" t="s">
        <v>352</v>
      </c>
      <c r="T847" s="79"/>
      <c r="V847" s="79"/>
    </row>
  </sheetData>
  <mergeCells count="14">
    <mergeCell ref="Q7:W7"/>
    <mergeCell ref="A133:W133"/>
    <mergeCell ref="A111:W111"/>
    <mergeCell ref="A11:P11"/>
    <mergeCell ref="R8:U8"/>
    <mergeCell ref="V8:W8"/>
    <mergeCell ref="A7:A9"/>
    <mergeCell ref="B7:B9"/>
    <mergeCell ref="K8:N8"/>
    <mergeCell ref="O8:P8"/>
    <mergeCell ref="C7:I7"/>
    <mergeCell ref="J7:P7"/>
    <mergeCell ref="H8:I8"/>
    <mergeCell ref="D8:G8"/>
  </mergeCells>
  <pageMargins left="0.19685039370078741" right="0.19685039370078741" top="1.1811023622047245" bottom="0.39370078740157483" header="0" footer="0"/>
  <pageSetup paperSize="9" scale="55" fitToHeight="500" orientation="landscape"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додаток</vt:lpstr>
      <vt:lpstr>додаток!Заголовки_для_друку</vt:lpstr>
      <vt:lpstr>додаток!Область_друку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delux</dc:creator>
  <cp:lastModifiedBy>delux</cp:lastModifiedBy>
  <cp:lastPrinted>2019-02-04T07:27:46Z</cp:lastPrinted>
  <dcterms:created xsi:type="dcterms:W3CDTF">2019-01-23T07:43:00Z</dcterms:created>
  <dcterms:modified xsi:type="dcterms:W3CDTF">2019-02-26T12:10:03Z</dcterms:modified>
</cp:coreProperties>
</file>