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75" windowWidth="10830" windowHeight="9255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перев'!$4:$4</definedName>
    <definedName name="_xlnm.Print_Area" localSheetId="0">'розподіл вільн залиш та перев'!$A$1:$R$70</definedName>
  </definedNames>
  <calcPr calcId="125725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D38" i="11"/>
  <c r="Q73" l="1"/>
  <c r="P63"/>
  <c r="E38" l="1"/>
  <c r="E37"/>
  <c r="F37"/>
  <c r="G37"/>
  <c r="H37"/>
  <c r="I37"/>
  <c r="J37"/>
  <c r="K37"/>
  <c r="L37"/>
  <c r="M37"/>
  <c r="N37"/>
  <c r="O37"/>
  <c r="P37"/>
  <c r="F41"/>
  <c r="G41"/>
  <c r="H41"/>
  <c r="I41"/>
  <c r="J41"/>
  <c r="K41"/>
  <c r="L41"/>
  <c r="M41"/>
  <c r="N41"/>
  <c r="O41"/>
  <c r="P41"/>
  <c r="D41"/>
  <c r="E39"/>
  <c r="E41" s="1"/>
  <c r="F50"/>
  <c r="G50"/>
  <c r="H50"/>
  <c r="I50"/>
  <c r="J50"/>
  <c r="K50"/>
  <c r="L50"/>
  <c r="M50"/>
  <c r="N50"/>
  <c r="O50"/>
  <c r="P50"/>
  <c r="D50"/>
  <c r="E66"/>
  <c r="F66"/>
  <c r="G66"/>
  <c r="H66"/>
  <c r="I66"/>
  <c r="J66"/>
  <c r="K66"/>
  <c r="L66"/>
  <c r="M66"/>
  <c r="N66"/>
  <c r="O66"/>
  <c r="P66"/>
  <c r="D66"/>
  <c r="F47" l="1"/>
  <c r="F68" s="1"/>
  <c r="G47"/>
  <c r="G68" s="1"/>
  <c r="H47"/>
  <c r="H68" s="1"/>
  <c r="I47"/>
  <c r="I68" s="1"/>
  <c r="J47"/>
  <c r="J68" s="1"/>
  <c r="K47"/>
  <c r="K68" s="1"/>
  <c r="L47"/>
  <c r="L68" s="1"/>
  <c r="M47"/>
  <c r="M68" s="1"/>
  <c r="N47"/>
  <c r="N68" s="1"/>
  <c r="O47"/>
  <c r="O68" s="1"/>
  <c r="P47"/>
  <c r="D47"/>
  <c r="F10"/>
  <c r="F42" s="1"/>
  <c r="G10"/>
  <c r="G42" s="1"/>
  <c r="H10"/>
  <c r="H42" s="1"/>
  <c r="I10"/>
  <c r="I42" s="1"/>
  <c r="J10"/>
  <c r="J42" s="1"/>
  <c r="K10"/>
  <c r="K42" s="1"/>
  <c r="L10"/>
  <c r="L42" s="1"/>
  <c r="M10"/>
  <c r="M42" s="1"/>
  <c r="N10"/>
  <c r="N42" s="1"/>
  <c r="O10"/>
  <c r="O42" s="1"/>
  <c r="P10"/>
  <c r="P42" s="1"/>
  <c r="D10"/>
  <c r="E50"/>
  <c r="E47"/>
  <c r="E68" s="1"/>
  <c r="E10"/>
  <c r="E42" s="1"/>
  <c r="D21" l="1"/>
  <c r="D37" l="1"/>
  <c r="D42" s="1"/>
  <c r="T42" s="1"/>
  <c r="S68"/>
  <c r="P68"/>
  <c r="D63"/>
  <c r="D68" s="1"/>
  <c r="D74" l="1"/>
  <c r="D75" s="1"/>
</calcChain>
</file>

<file path=xl/sharedStrings.xml><?xml version="1.0" encoding="utf-8"?>
<sst xmlns="http://schemas.openxmlformats.org/spreadsheetml/2006/main" count="116" uniqueCount="87">
  <si>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</si>
  <si>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</si>
  <si>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</si>
  <si>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</si>
  <si>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Розшифровка</t>
  </si>
  <si>
    <t>Спеціальний фонд</t>
  </si>
  <si>
    <t xml:space="preserve">№ КПКВ </t>
  </si>
  <si>
    <t>за рахунок передачі коштів із ЗФ</t>
  </si>
  <si>
    <t>Загальний фонд</t>
  </si>
  <si>
    <t>Разом</t>
  </si>
  <si>
    <t>Перелача коштів до СФ</t>
  </si>
  <si>
    <t>Разом спецфонд</t>
  </si>
  <si>
    <t>Заступник міського голови з фінансових питань                                                                                            Л.Ф.Чудак</t>
  </si>
  <si>
    <t>Спрямування вільного залишку бюджетних коштів на початок року:</t>
  </si>
  <si>
    <t>разом</t>
  </si>
  <si>
    <t>Разом загальний фонд</t>
  </si>
  <si>
    <t>придбання сценічних костюмів та взуття для колективу "Мар'янські ложкарі"</t>
  </si>
  <si>
    <t>видача сертифіката для введення об'єкта реконструкції будівлі ЦПР в експлуатацію</t>
  </si>
  <si>
    <t>проект реконструкції вуличного освітлення вул.Шкільна, вул. Весела с.М.Костромка</t>
  </si>
  <si>
    <t>придбання 2 багатофункціональних пристроїв для бухгалтерії</t>
  </si>
  <si>
    <t>поточний ремонт будівлі ДНЗ "Попелюшка"</t>
  </si>
  <si>
    <t>фінансова підтримка ради ветеранів</t>
  </si>
  <si>
    <t>поточний ремонт будівлі Зеленодольської ЗОШ № 1</t>
  </si>
  <si>
    <t>поточний ремонт братської могили та меморіалу  в с.В.Костромка</t>
  </si>
  <si>
    <t>обслуговування кладовищ с.Мар'янське</t>
  </si>
  <si>
    <t>придбання ноутбуку ПК "Ювілейний" (депутатська субвенція)</t>
  </si>
  <si>
    <t xml:space="preserve">залишок </t>
  </si>
  <si>
    <t>Спрямування коштів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бюджету:</t>
  </si>
  <si>
    <t>заробітна плата педагогічним працівникам Зеленодольської ЗОШ І-ІІІ ступенів №2 за проведення корекційних занять з інклюзивної форми навчання двох учнів</t>
  </si>
  <si>
    <t>придбання обладнання для корекційних занять з двома учнями, які навчають на інклюзивній формі навчання в Зеленодольській ЗОШ І-ІІІ ступенів №2</t>
  </si>
  <si>
    <t>0211020</t>
  </si>
  <si>
    <t>покриття незабезпеченості із заробітної плати з нарахуваннями (1200000 гривень) та з оплати тепло- і газопостачання (250000 гривень) по Зеленодольському центру ПМСД</t>
  </si>
  <si>
    <t xml:space="preserve">Перерозподіл субвенції з місцевого бюджету за рахунок залишку коштів освітньої субвенції, що утворився на початок бюджетного періоду на придбання обладнання та витратних матеріалів для початкової школи </t>
  </si>
  <si>
    <t>За рахунок передачі коштів із загального фонду</t>
  </si>
  <si>
    <t>0219320</t>
  </si>
  <si>
    <t>0211161</t>
  </si>
  <si>
    <t>0217130</t>
  </si>
  <si>
    <t>розроблення проекту землеустрою щодо встановлення (зміни) меж населеного пункту м.Зеленодольськ</t>
  </si>
  <si>
    <t>придбання вуличних лав-гойдалок (4 шт. х 9300 грн.)</t>
  </si>
  <si>
    <t>0211010</t>
  </si>
  <si>
    <t>0211040</t>
  </si>
  <si>
    <t>покриття незабезпеченості із заробітної плати з нарахуваннями по дошкільних навчальних закладах - 7722600 гривень</t>
  </si>
  <si>
    <t>покриття незабезпеченості із заробітної плати з нарахуваннями по загальноосвітніх школах - 2079600 гривень</t>
  </si>
  <si>
    <t>покриття незабезпеченості із заробітної плати з нарахуваннями по АРЛІ - 279200 гривень</t>
  </si>
  <si>
    <t>покриття незабезпеченості із теплопостачання по загальноосвітніх школах - 653300 гривень</t>
  </si>
  <si>
    <t>покриття незабезпеченості із теплопостачання по АРЛІ 91200 гривень</t>
  </si>
  <si>
    <t>покриття незабезпеченості із газопостачання по загальноосвітніх школах - 689200 гривень</t>
  </si>
  <si>
    <t>0212111</t>
  </si>
  <si>
    <t>0214060</t>
  </si>
  <si>
    <t>0211090</t>
  </si>
  <si>
    <t>0213192</t>
  </si>
  <si>
    <t>0214082</t>
  </si>
  <si>
    <t>0216030</t>
  </si>
  <si>
    <t>0219770</t>
  </si>
  <si>
    <t xml:space="preserve">Зменшення обсягу субвенції з місцевого бюджету за рахунок залишку коштів освітньої субвенції, що утворився на початок бюджетного періоду на придбання обладнання та витратних матеріалів для початкової школи </t>
  </si>
  <si>
    <t>зменшення обсягу субвенції з місцевого бюджету за рахунок залишку коштів освітньої субвенції, що утворився на початок бюджетного періоду на придбання обладнання та витратних матеріалів для початкової школи (підстава: розпорядження голови обласної ради від 13.04.2018 №71-р)</t>
  </si>
  <si>
    <t>0217330</t>
  </si>
  <si>
    <t>Розподіл залишків коштів екологічного фонду міського бюджету на початок року:</t>
  </si>
  <si>
    <t>0218340</t>
  </si>
  <si>
    <t>реконструкція споруди КНС-3, її електросилового, технологічного обладнання та вентиляційних систем в м.Зеленодольськ</t>
  </si>
  <si>
    <t xml:space="preserve">перерозподіл субвенції з місцевого бюджету за рахунок залишку коштів освітньої субвенції, що утворився на початок бюджетного періоду на придбання обладнання та витратних матеріалів для початкової школи </t>
  </si>
  <si>
    <t>залишки</t>
  </si>
  <si>
    <t>програми</t>
  </si>
  <si>
    <t xml:space="preserve">Пропонується внести такі зміни до  міського бюджету : </t>
  </si>
  <si>
    <t>розподіл субвенції з обласного бюджету на виконання доручень виборців депутатами обласної ради</t>
  </si>
  <si>
    <t xml:space="preserve"> святкування Дня пам’яті та примирення і 73 річниці перемоги над нацизмом у Другій світовій війні на 2018 рік  </t>
  </si>
  <si>
    <t xml:space="preserve">придбання вапна для об'єктів благоустрою </t>
  </si>
  <si>
    <t>0216013</t>
  </si>
  <si>
    <t>придбання принтеру кольорового друку для ПК "Ювілейний" (депутатська субвенція)</t>
  </si>
  <si>
    <t>придбання ноутбуку для Зеленодольської ЗОШ І-ІІІ ступенів №2 (депутатська субвенція)</t>
  </si>
  <si>
    <t>відеообстеження 2-х свердловин в с.Велика Костромка</t>
  </si>
  <si>
    <t>0210150</t>
  </si>
  <si>
    <t>сплата податків та судового збору виконавчого комітету</t>
  </si>
  <si>
    <t>.0211020</t>
  </si>
  <si>
    <t>сплата податків по закладах освіти (Зеленод ЗШ 1 - 300, Зеленод ЗШ 2 - 300, Мар'ян ЗШ 1 200, Мар'ян ЗШ 2 200, Мар'ян ПШ 1500, Великокостромська ЗШ 3500)</t>
  </si>
  <si>
    <t>поточний ремонт пам'ятника в с.Велика Костромка</t>
  </si>
  <si>
    <t>поточний ремонт будівлі сільского клубу "Дніпровський"</t>
  </si>
  <si>
    <t>Мар’янський сільський клуб «Дніпровський»: активна акустична система</t>
  </si>
  <si>
    <t>Мар’янський сільський клуб «Дніпровський»: ноутбук</t>
  </si>
  <si>
    <t>.0210150</t>
  </si>
  <si>
    <t>.0211010</t>
  </si>
  <si>
    <t>придбання GPRS модему для побутового лічильника газу (2 шт) старостат В.Костромка</t>
  </si>
  <si>
    <t>придбання GPRS модему для побутового лічильника газу старостат Мар'янське</t>
  </si>
  <si>
    <t xml:space="preserve">придбання GPRS модему для побутового лічильника газу ДНЗ "Дзвіночок" с.Мар'янське </t>
  </si>
  <si>
    <t xml:space="preserve">придбання GPRS модему для побутового лічильника газу ДНЗ "Дзвіночок" с.В.Костромка </t>
  </si>
  <si>
    <t>Пояснювальна записка до рішення Зеленодольської міської ради від  25 квітня  2018 р. № 708      "Про внесення змін до рішення Зеленодольської міської ради  від 20 грудня 2017 року №625 "Про міський бюджет на 2018 рік"</t>
  </si>
  <si>
    <t xml:space="preserve">придбання  для початкових класів загальноосвітніх шкіл ноутбуків ( Зеленодольська ЗШ №1 - 45348 грн. (3 шт.), Зеленодольська ЗШ № 2 - 30232 грн. (2 шт.), , Мар'янська ЗШ № 1 - 15115 грн. (1 шт.), Мар'янська ЗШ № 2 - 15115 грн (1 шт.) , Мар'янська ПШ - 15115 грн. (1 шт.)) та багатофункціонального пристрою Великокостромська ЗШ - (15115 грн. (1 шт.)) 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</si>
</sst>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14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74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8" fillId="0" borderId="2" xfId="0" applyFont="1" applyBorder="1"/>
    <xf numFmtId="0" fontId="4" fillId="0" borderId="4" xfId="0" applyFont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6" fillId="0" borderId="3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quotePrefix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2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0" applyFont="1" applyBorder="1"/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164" fontId="11" fillId="0" borderId="0" xfId="1" applyNumberFormat="1" applyFont="1" applyAlignment="1">
      <alignment horizontal="left" vertical="top"/>
    </xf>
    <xf numFmtId="164" fontId="10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3" fillId="0" borderId="2" xfId="0" applyFont="1" applyBorder="1"/>
    <xf numFmtId="0" fontId="12" fillId="0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5" xfId="1" quotePrefix="1" applyFont="1" applyFill="1" applyBorder="1" applyAlignment="1">
      <alignment horizontal="left" vertical="center" wrapText="1"/>
    </xf>
    <xf numFmtId="0" fontId="6" fillId="0" borderId="4" xfId="1" quotePrefix="1" applyFont="1" applyFill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6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T75"/>
  <sheetViews>
    <sheetView tabSelected="1" view="pageBreakPreview" topLeftCell="A49" zoomScale="90" zoomScaleNormal="80" zoomScaleSheetLayoutView="90" workbookViewId="0">
      <selection activeCell="Q53" sqref="Q53"/>
    </sheetView>
  </sheetViews>
  <sheetFormatPr defaultColWidth="9.140625" defaultRowHeight="15.75"/>
  <cols>
    <col min="1" max="1" width="10.85546875" style="1" customWidth="1"/>
    <col min="2" max="2" width="13.5703125" style="1" customWidth="1"/>
    <col min="3" max="3" width="8.140625" style="1" hidden="1" customWidth="1"/>
    <col min="4" max="4" width="12.5703125" style="43" customWidth="1"/>
    <col min="5" max="5" width="10.28515625" style="43" customWidth="1"/>
    <col min="6" max="15" width="12.28515625" style="43" hidden="1" customWidth="1"/>
    <col min="16" max="16" width="14.5703125" style="43" customWidth="1"/>
    <col min="17" max="17" width="111.5703125" style="1" customWidth="1"/>
    <col min="18" max="18" width="28.85546875" style="2" hidden="1" customWidth="1"/>
    <col min="19" max="19" width="13.85546875" style="1" customWidth="1"/>
    <col min="20" max="20" width="16.85546875" style="1" customWidth="1"/>
    <col min="21" max="16384" width="9.140625" style="1"/>
  </cols>
  <sheetData>
    <row r="1" spans="1:18" ht="42" customHeight="1">
      <c r="A1" s="67" t="s">
        <v>85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>
      <c r="A2" s="68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66.75" customHeight="1">
      <c r="A3" s="5" t="s">
        <v>6</v>
      </c>
      <c r="B3" s="5" t="s">
        <v>1</v>
      </c>
      <c r="C3" s="6"/>
      <c r="D3" s="33" t="s">
        <v>2</v>
      </c>
      <c r="E3" s="33" t="s">
        <v>3</v>
      </c>
      <c r="F3" s="34">
        <v>1111</v>
      </c>
      <c r="G3" s="34">
        <v>1120</v>
      </c>
      <c r="H3" s="34">
        <v>1132</v>
      </c>
      <c r="I3" s="34">
        <v>1131</v>
      </c>
      <c r="J3" s="34">
        <v>1343</v>
      </c>
      <c r="K3" s="34">
        <v>2110</v>
      </c>
      <c r="L3" s="34">
        <v>2132</v>
      </c>
      <c r="M3" s="34">
        <v>2133</v>
      </c>
      <c r="N3" s="34">
        <v>1137</v>
      </c>
      <c r="O3" s="34">
        <v>1135</v>
      </c>
      <c r="P3" s="34" t="s">
        <v>7</v>
      </c>
      <c r="Q3" s="10" t="s">
        <v>4</v>
      </c>
      <c r="R3" s="10" t="s">
        <v>0</v>
      </c>
    </row>
    <row r="4" spans="1:18" s="8" customFormat="1">
      <c r="A4" s="3">
        <v>1</v>
      </c>
      <c r="B4" s="3">
        <v>2</v>
      </c>
      <c r="C4" s="3"/>
      <c r="D4" s="35">
        <v>3</v>
      </c>
      <c r="E4" s="35">
        <v>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">
        <v>5</v>
      </c>
      <c r="R4" s="4">
        <v>6</v>
      </c>
    </row>
    <row r="5" spans="1:18" s="13" customFormat="1">
      <c r="A5" s="54" t="s">
        <v>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6"/>
      <c r="R5" s="14"/>
    </row>
    <row r="6" spans="1:18" s="13" customFormat="1" ht="31.5" customHeight="1">
      <c r="A6" s="62" t="s">
        <v>27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14"/>
    </row>
    <row r="7" spans="1:18" s="2" customFormat="1">
      <c r="A7" s="25" t="s">
        <v>30</v>
      </c>
      <c r="B7" s="7">
        <v>2111</v>
      </c>
      <c r="C7" s="7"/>
      <c r="D7" s="33"/>
      <c r="E7" s="33">
        <v>32619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72" t="s">
        <v>28</v>
      </c>
      <c r="R7" s="24"/>
    </row>
    <row r="8" spans="1:18" s="2" customFormat="1">
      <c r="A8" s="25" t="s">
        <v>30</v>
      </c>
      <c r="B8" s="7">
        <v>2120</v>
      </c>
      <c r="C8" s="7"/>
      <c r="D8" s="33"/>
      <c r="E8" s="33">
        <v>7176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73"/>
      <c r="R8" s="24"/>
    </row>
    <row r="9" spans="1:18" s="2" customFormat="1" ht="31.5">
      <c r="A9" s="25" t="s">
        <v>30</v>
      </c>
      <c r="B9" s="7">
        <v>2210</v>
      </c>
      <c r="C9" s="7"/>
      <c r="D9" s="33"/>
      <c r="E9" s="33">
        <v>21427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6" t="s">
        <v>29</v>
      </c>
      <c r="R9" s="24"/>
    </row>
    <row r="10" spans="1:18" s="2" customFormat="1">
      <c r="A10" s="3"/>
      <c r="B10" s="3" t="s">
        <v>14</v>
      </c>
      <c r="C10" s="3"/>
      <c r="D10" s="35">
        <f>SUM(D7:D9)</f>
        <v>0</v>
      </c>
      <c r="E10" s="35">
        <f>SUM(E7:E9)</f>
        <v>61222</v>
      </c>
      <c r="F10" s="35">
        <f t="shared" ref="F10:P10" si="0">SUM(F7:F9)</f>
        <v>0</v>
      </c>
      <c r="G10" s="35">
        <f t="shared" si="0"/>
        <v>0</v>
      </c>
      <c r="H10" s="35">
        <f t="shared" si="0"/>
        <v>0</v>
      </c>
      <c r="I10" s="35">
        <f t="shared" si="0"/>
        <v>0</v>
      </c>
      <c r="J10" s="35">
        <f t="shared" si="0"/>
        <v>0</v>
      </c>
      <c r="K10" s="35">
        <f t="shared" si="0"/>
        <v>0</v>
      </c>
      <c r="L10" s="35">
        <f t="shared" si="0"/>
        <v>0</v>
      </c>
      <c r="M10" s="35">
        <f t="shared" si="0"/>
        <v>0</v>
      </c>
      <c r="N10" s="35">
        <f t="shared" si="0"/>
        <v>0</v>
      </c>
      <c r="O10" s="35">
        <f t="shared" si="0"/>
        <v>0</v>
      </c>
      <c r="P10" s="35">
        <f t="shared" si="0"/>
        <v>0</v>
      </c>
      <c r="Q10" s="3"/>
      <c r="R10" s="24"/>
    </row>
    <row r="11" spans="1:18" s="13" customFormat="1">
      <c r="A11" s="18" t="s">
        <v>13</v>
      </c>
      <c r="B11" s="23"/>
      <c r="C11" s="3"/>
      <c r="D11" s="35"/>
      <c r="E11" s="35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"/>
      <c r="R11" s="14"/>
    </row>
    <row r="12" spans="1:18" s="13" customFormat="1">
      <c r="A12" s="25" t="s">
        <v>39</v>
      </c>
      <c r="B12" s="5">
        <v>2111</v>
      </c>
      <c r="C12" s="3"/>
      <c r="D12" s="33">
        <v>6330000</v>
      </c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72" t="s">
        <v>41</v>
      </c>
      <c r="R12" s="14"/>
    </row>
    <row r="13" spans="1:18" s="13" customFormat="1">
      <c r="A13" s="25" t="s">
        <v>39</v>
      </c>
      <c r="B13" s="5">
        <v>2120</v>
      </c>
      <c r="C13" s="3"/>
      <c r="D13" s="33">
        <v>1392600</v>
      </c>
      <c r="E13" s="33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73"/>
      <c r="R13" s="14"/>
    </row>
    <row r="14" spans="1:18" s="13" customFormat="1">
      <c r="A14" s="25" t="s">
        <v>30</v>
      </c>
      <c r="B14" s="5">
        <v>2111</v>
      </c>
      <c r="C14" s="3"/>
      <c r="D14" s="33">
        <v>1704600</v>
      </c>
      <c r="E14" s="33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72" t="s">
        <v>42</v>
      </c>
      <c r="R14" s="14"/>
    </row>
    <row r="15" spans="1:18" s="13" customFormat="1">
      <c r="A15" s="25" t="s">
        <v>30</v>
      </c>
      <c r="B15" s="5">
        <v>2120</v>
      </c>
      <c r="C15" s="3"/>
      <c r="D15" s="33">
        <v>375000</v>
      </c>
      <c r="E15" s="33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73"/>
      <c r="R15" s="14"/>
    </row>
    <row r="16" spans="1:18" s="13" customFormat="1">
      <c r="A16" s="25" t="s">
        <v>40</v>
      </c>
      <c r="B16" s="5">
        <v>2111</v>
      </c>
      <c r="C16" s="3"/>
      <c r="D16" s="33">
        <v>228800</v>
      </c>
      <c r="E16" s="33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72" t="s">
        <v>43</v>
      </c>
      <c r="R16" s="14"/>
    </row>
    <row r="17" spans="1:18" s="13" customFormat="1">
      <c r="A17" s="25" t="s">
        <v>40</v>
      </c>
      <c r="B17" s="5">
        <v>2120</v>
      </c>
      <c r="C17" s="3"/>
      <c r="D17" s="33">
        <v>50400</v>
      </c>
      <c r="E17" s="33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73"/>
      <c r="R17" s="14"/>
    </row>
    <row r="18" spans="1:18" s="13" customFormat="1">
      <c r="A18" s="25" t="s">
        <v>30</v>
      </c>
      <c r="B18" s="5">
        <v>2271</v>
      </c>
      <c r="C18" s="3"/>
      <c r="D18" s="33">
        <v>653300</v>
      </c>
      <c r="E18" s="33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28" t="s">
        <v>44</v>
      </c>
      <c r="R18" s="14"/>
    </row>
    <row r="19" spans="1:18" s="13" customFormat="1">
      <c r="A19" s="25" t="s">
        <v>40</v>
      </c>
      <c r="B19" s="5">
        <v>2271</v>
      </c>
      <c r="C19" s="3"/>
      <c r="D19" s="33">
        <v>91200</v>
      </c>
      <c r="E19" s="33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28" t="s">
        <v>45</v>
      </c>
      <c r="R19" s="14"/>
    </row>
    <row r="20" spans="1:18" s="13" customFormat="1">
      <c r="A20" s="25" t="s">
        <v>30</v>
      </c>
      <c r="B20" s="5">
        <v>2274</v>
      </c>
      <c r="C20" s="3"/>
      <c r="D20" s="33">
        <v>689200</v>
      </c>
      <c r="E20" s="33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28" t="s">
        <v>46</v>
      </c>
      <c r="R20" s="14"/>
    </row>
    <row r="21" spans="1:18" s="13" customFormat="1" ht="31.5">
      <c r="A21" s="25" t="s">
        <v>47</v>
      </c>
      <c r="B21" s="5">
        <v>2282</v>
      </c>
      <c r="C21" s="3"/>
      <c r="D21" s="33">
        <f>1200000+250000</f>
        <v>1450000</v>
      </c>
      <c r="E21" s="33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6" t="s">
        <v>31</v>
      </c>
      <c r="R21" s="14"/>
    </row>
    <row r="22" spans="1:18" s="9" customFormat="1">
      <c r="A22" s="25" t="s">
        <v>48</v>
      </c>
      <c r="B22" s="7">
        <v>2210</v>
      </c>
      <c r="C22" s="3"/>
      <c r="D22" s="37">
        <v>19600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5" t="s">
        <v>16</v>
      </c>
      <c r="R22" s="11"/>
    </row>
    <row r="23" spans="1:18" s="9" customFormat="1">
      <c r="A23" s="25" t="s">
        <v>49</v>
      </c>
      <c r="B23" s="7">
        <v>2240</v>
      </c>
      <c r="C23" s="3"/>
      <c r="D23" s="37">
        <v>8106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5" t="s">
        <v>17</v>
      </c>
      <c r="R23" s="11"/>
    </row>
    <row r="24" spans="1:18" s="9" customFormat="1">
      <c r="A24" s="25" t="s">
        <v>39</v>
      </c>
      <c r="B24" s="7">
        <v>2240</v>
      </c>
      <c r="C24" s="3"/>
      <c r="D24" s="37">
        <v>11700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5" t="s">
        <v>20</v>
      </c>
      <c r="R24" s="11"/>
    </row>
    <row r="25" spans="1:18" s="9" customFormat="1">
      <c r="A25" s="25" t="s">
        <v>30</v>
      </c>
      <c r="B25" s="7">
        <v>2240</v>
      </c>
      <c r="C25" s="3"/>
      <c r="D25" s="37">
        <v>21630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5" t="s">
        <v>22</v>
      </c>
      <c r="R25" s="11"/>
    </row>
    <row r="26" spans="1:18" s="9" customFormat="1">
      <c r="A26" s="25" t="s">
        <v>50</v>
      </c>
      <c r="B26" s="7">
        <v>2610</v>
      </c>
      <c r="C26" s="3"/>
      <c r="D26" s="37">
        <v>10000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15" t="s">
        <v>21</v>
      </c>
      <c r="R26" s="11"/>
    </row>
    <row r="27" spans="1:18" s="9" customFormat="1">
      <c r="A27" s="25" t="s">
        <v>52</v>
      </c>
      <c r="B27" s="7">
        <v>2240</v>
      </c>
      <c r="C27" s="3"/>
      <c r="D27" s="37">
        <v>2978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15" t="s">
        <v>23</v>
      </c>
      <c r="R27" s="11"/>
    </row>
    <row r="28" spans="1:18" s="9" customFormat="1" ht="21.75" customHeight="1">
      <c r="A28" s="25" t="s">
        <v>51</v>
      </c>
      <c r="B28" s="7">
        <v>2282</v>
      </c>
      <c r="C28" s="3"/>
      <c r="D28" s="37">
        <v>17400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26" t="s">
        <v>65</v>
      </c>
      <c r="R28" s="11"/>
    </row>
    <row r="29" spans="1:18" s="9" customFormat="1">
      <c r="A29" s="25" t="s">
        <v>52</v>
      </c>
      <c r="B29" s="7">
        <v>2240</v>
      </c>
      <c r="C29" s="3"/>
      <c r="D29" s="37">
        <v>70000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15" t="s">
        <v>24</v>
      </c>
      <c r="R29" s="11"/>
    </row>
    <row r="30" spans="1:18" s="9" customFormat="1">
      <c r="A30" s="25" t="s">
        <v>52</v>
      </c>
      <c r="B30" s="47">
        <v>2210</v>
      </c>
      <c r="C30" s="3"/>
      <c r="D30" s="37">
        <v>4030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15" t="s">
        <v>66</v>
      </c>
      <c r="R30" s="11"/>
    </row>
    <row r="31" spans="1:18" s="9" customFormat="1">
      <c r="A31" s="25" t="s">
        <v>67</v>
      </c>
      <c r="B31" s="47">
        <v>2240</v>
      </c>
      <c r="C31" s="3"/>
      <c r="D31" s="37">
        <v>16000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15" t="s">
        <v>70</v>
      </c>
      <c r="R31" s="11"/>
    </row>
    <row r="32" spans="1:18" s="9" customFormat="1">
      <c r="A32" s="25" t="s">
        <v>36</v>
      </c>
      <c r="B32" s="7">
        <v>2240</v>
      </c>
      <c r="C32" s="3"/>
      <c r="D32" s="37">
        <v>427000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15" t="s">
        <v>37</v>
      </c>
      <c r="R32" s="11"/>
    </row>
    <row r="33" spans="1:20" s="9" customFormat="1">
      <c r="A33" s="25" t="s">
        <v>71</v>
      </c>
      <c r="B33" s="50">
        <v>2800</v>
      </c>
      <c r="C33" s="3"/>
      <c r="D33" s="37">
        <v>20000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15" t="s">
        <v>72</v>
      </c>
      <c r="R33" s="11"/>
    </row>
    <row r="34" spans="1:20" s="9" customFormat="1" ht="31.5">
      <c r="A34" s="25" t="s">
        <v>73</v>
      </c>
      <c r="B34" s="50">
        <v>2800</v>
      </c>
      <c r="C34" s="3"/>
      <c r="D34" s="37">
        <v>6000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15" t="s">
        <v>74</v>
      </c>
      <c r="R34" s="11"/>
    </row>
    <row r="35" spans="1:20" s="9" customFormat="1">
      <c r="A35" s="25" t="s">
        <v>48</v>
      </c>
      <c r="B35" s="51">
        <v>2240</v>
      </c>
      <c r="C35" s="3"/>
      <c r="D35" s="37">
        <v>28473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15" t="s">
        <v>76</v>
      </c>
      <c r="R35" s="11"/>
    </row>
    <row r="36" spans="1:20" s="9" customFormat="1">
      <c r="A36" s="25" t="s">
        <v>52</v>
      </c>
      <c r="B36" s="50">
        <v>2240</v>
      </c>
      <c r="C36" s="3"/>
      <c r="D36" s="37">
        <v>12000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15" t="s">
        <v>75</v>
      </c>
      <c r="R36" s="11"/>
    </row>
    <row r="37" spans="1:20" s="9" customFormat="1">
      <c r="A37" s="7"/>
      <c r="B37" s="7" t="s">
        <v>14</v>
      </c>
      <c r="C37" s="3"/>
      <c r="D37" s="36">
        <f>SUM(D12:D36)</f>
        <v>13640017</v>
      </c>
      <c r="E37" s="36">
        <f t="shared" ref="E37:P37" si="1">SUM(E12:E32)</f>
        <v>0</v>
      </c>
      <c r="F37" s="36">
        <f t="shared" si="1"/>
        <v>0</v>
      </c>
      <c r="G37" s="36">
        <f t="shared" si="1"/>
        <v>0</v>
      </c>
      <c r="H37" s="36">
        <f t="shared" si="1"/>
        <v>0</v>
      </c>
      <c r="I37" s="36">
        <f t="shared" si="1"/>
        <v>0</v>
      </c>
      <c r="J37" s="36">
        <f t="shared" si="1"/>
        <v>0</v>
      </c>
      <c r="K37" s="36">
        <f t="shared" si="1"/>
        <v>0</v>
      </c>
      <c r="L37" s="36">
        <f t="shared" si="1"/>
        <v>0</v>
      </c>
      <c r="M37" s="36">
        <f t="shared" si="1"/>
        <v>0</v>
      </c>
      <c r="N37" s="36">
        <f t="shared" si="1"/>
        <v>0</v>
      </c>
      <c r="O37" s="36">
        <f t="shared" si="1"/>
        <v>0</v>
      </c>
      <c r="P37" s="36">
        <f t="shared" si="1"/>
        <v>0</v>
      </c>
      <c r="Q37" s="15"/>
      <c r="R37" s="11"/>
    </row>
    <row r="38" spans="1:20" s="9" customFormat="1">
      <c r="A38" s="27" t="s">
        <v>10</v>
      </c>
      <c r="B38" s="27"/>
      <c r="C38" s="3"/>
      <c r="D38" s="36">
        <f>P52+P53+P54+P59+P60+P61+P62</f>
        <v>106800</v>
      </c>
      <c r="E38" s="36">
        <f>P57+P58</f>
        <v>22000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6"/>
      <c r="R38" s="11"/>
    </row>
    <row r="39" spans="1:20" s="9" customFormat="1">
      <c r="A39" s="25" t="s">
        <v>53</v>
      </c>
      <c r="B39" s="7">
        <v>2620</v>
      </c>
      <c r="C39" s="3"/>
      <c r="D39" s="37"/>
      <c r="E39" s="37">
        <f>-14500-10000</f>
        <v>-24500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15" t="s">
        <v>64</v>
      </c>
      <c r="R39" s="11"/>
    </row>
    <row r="40" spans="1:20" s="9" customFormat="1">
      <c r="A40" s="25" t="s">
        <v>48</v>
      </c>
      <c r="B40" s="7">
        <v>2210</v>
      </c>
      <c r="C40" s="3"/>
      <c r="D40" s="37"/>
      <c r="E40" s="37">
        <v>2500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15" t="s">
        <v>68</v>
      </c>
      <c r="R40" s="11"/>
    </row>
    <row r="41" spans="1:20" s="9" customFormat="1">
      <c r="A41" s="48"/>
      <c r="B41" s="49" t="s">
        <v>14</v>
      </c>
      <c r="C41" s="3"/>
      <c r="D41" s="36">
        <f>D40+D39</f>
        <v>0</v>
      </c>
      <c r="E41" s="36">
        <f t="shared" ref="E41" si="2">E40+E39</f>
        <v>-22000</v>
      </c>
      <c r="F41" s="36">
        <f t="shared" ref="F41" si="3">F40+F39</f>
        <v>0</v>
      </c>
      <c r="G41" s="36">
        <f t="shared" ref="G41" si="4">G40+G39</f>
        <v>0</v>
      </c>
      <c r="H41" s="36">
        <f t="shared" ref="H41" si="5">H40+H39</f>
        <v>0</v>
      </c>
      <c r="I41" s="36">
        <f t="shared" ref="I41" si="6">I40+I39</f>
        <v>0</v>
      </c>
      <c r="J41" s="36">
        <f t="shared" ref="J41" si="7">J40+J39</f>
        <v>0</v>
      </c>
      <c r="K41" s="36">
        <f t="shared" ref="K41" si="8">K40+K39</f>
        <v>0</v>
      </c>
      <c r="L41" s="36">
        <f t="shared" ref="L41" si="9">L40+L39</f>
        <v>0</v>
      </c>
      <c r="M41" s="36">
        <f t="shared" ref="M41" si="10">M40+M39</f>
        <v>0</v>
      </c>
      <c r="N41" s="36">
        <f t="shared" ref="N41" si="11">N40+N39</f>
        <v>0</v>
      </c>
      <c r="O41" s="36">
        <f t="shared" ref="O41" si="12">O40+O39</f>
        <v>0</v>
      </c>
      <c r="P41" s="36">
        <f t="shared" ref="P41" si="13">P40+P39</f>
        <v>0</v>
      </c>
      <c r="Q41" s="6"/>
      <c r="R41" s="11"/>
      <c r="S41" s="9" t="s">
        <v>61</v>
      </c>
    </row>
    <row r="42" spans="1:20" s="9" customFormat="1">
      <c r="A42" s="70" t="s">
        <v>15</v>
      </c>
      <c r="B42" s="71"/>
      <c r="C42" s="3"/>
      <c r="D42" s="36">
        <f t="shared" ref="D42:P42" si="14">D41+D38+D37+D10</f>
        <v>13746817</v>
      </c>
      <c r="E42" s="36">
        <f t="shared" si="14"/>
        <v>61222</v>
      </c>
      <c r="F42" s="36">
        <f t="shared" si="14"/>
        <v>0</v>
      </c>
      <c r="G42" s="36">
        <f t="shared" si="14"/>
        <v>0</v>
      </c>
      <c r="H42" s="36">
        <f t="shared" si="14"/>
        <v>0</v>
      </c>
      <c r="I42" s="36">
        <f t="shared" si="14"/>
        <v>0</v>
      </c>
      <c r="J42" s="36">
        <f t="shared" si="14"/>
        <v>0</v>
      </c>
      <c r="K42" s="36">
        <f t="shared" si="14"/>
        <v>0</v>
      </c>
      <c r="L42" s="36">
        <f t="shared" si="14"/>
        <v>0</v>
      </c>
      <c r="M42" s="36">
        <f t="shared" si="14"/>
        <v>0</v>
      </c>
      <c r="N42" s="36">
        <f t="shared" si="14"/>
        <v>0</v>
      </c>
      <c r="O42" s="36">
        <f t="shared" si="14"/>
        <v>0</v>
      </c>
      <c r="P42" s="36">
        <f t="shared" si="14"/>
        <v>0</v>
      </c>
      <c r="Q42" s="6"/>
      <c r="R42" s="11"/>
      <c r="S42" s="9">
        <v>14452707.609999999</v>
      </c>
      <c r="T42" s="46">
        <f>S42-D42</f>
        <v>705890.6099999994</v>
      </c>
    </row>
    <row r="43" spans="1:20" s="9" customFormat="1">
      <c r="A43" s="54" t="s">
        <v>5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12"/>
    </row>
    <row r="44" spans="1:20" s="9" customFormat="1" ht="36.75" customHeight="1">
      <c r="A44" s="62" t="s">
        <v>32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4"/>
      <c r="R44" s="12"/>
    </row>
    <row r="45" spans="1:20" s="9" customFormat="1" ht="36.75" customHeight="1">
      <c r="A45" s="25" t="s">
        <v>34</v>
      </c>
      <c r="B45" s="7">
        <v>3220</v>
      </c>
      <c r="C45" s="7"/>
      <c r="D45" s="37"/>
      <c r="E45" s="37">
        <v>-136040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6" t="s">
        <v>60</v>
      </c>
      <c r="R45" s="12"/>
    </row>
    <row r="46" spans="1:20" s="9" customFormat="1" ht="63">
      <c r="A46" s="25" t="s">
        <v>30</v>
      </c>
      <c r="B46" s="7">
        <v>3110</v>
      </c>
      <c r="C46" s="7"/>
      <c r="D46" s="37"/>
      <c r="E46" s="37">
        <v>136040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6" t="s">
        <v>86</v>
      </c>
      <c r="R46" s="12"/>
    </row>
    <row r="47" spans="1:20" s="9" customFormat="1">
      <c r="A47" s="25"/>
      <c r="B47" s="7" t="s">
        <v>14</v>
      </c>
      <c r="C47" s="7"/>
      <c r="D47" s="36">
        <f>D46+D45</f>
        <v>0</v>
      </c>
      <c r="E47" s="36">
        <f>E46+E45</f>
        <v>0</v>
      </c>
      <c r="F47" s="36">
        <f t="shared" ref="F47:P47" si="15">F46+F45</f>
        <v>0</v>
      </c>
      <c r="G47" s="36">
        <f t="shared" si="15"/>
        <v>0</v>
      </c>
      <c r="H47" s="36">
        <f t="shared" si="15"/>
        <v>0</v>
      </c>
      <c r="I47" s="36">
        <f t="shared" si="15"/>
        <v>0</v>
      </c>
      <c r="J47" s="36">
        <f t="shared" si="15"/>
        <v>0</v>
      </c>
      <c r="K47" s="36">
        <f t="shared" si="15"/>
        <v>0</v>
      </c>
      <c r="L47" s="36">
        <f t="shared" si="15"/>
        <v>0</v>
      </c>
      <c r="M47" s="36">
        <f t="shared" si="15"/>
        <v>0</v>
      </c>
      <c r="N47" s="36">
        <f t="shared" si="15"/>
        <v>0</v>
      </c>
      <c r="O47" s="36">
        <f t="shared" si="15"/>
        <v>0</v>
      </c>
      <c r="P47" s="36">
        <f t="shared" si="15"/>
        <v>0</v>
      </c>
      <c r="Q47" s="5"/>
      <c r="R47" s="19"/>
    </row>
    <row r="48" spans="1:20" s="9" customFormat="1" ht="37.5" customHeight="1">
      <c r="A48" s="62" t="s">
        <v>54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6"/>
      <c r="R48" s="19"/>
    </row>
    <row r="49" spans="1:18" s="9" customFormat="1" ht="51" customHeight="1">
      <c r="A49" s="25" t="s">
        <v>34</v>
      </c>
      <c r="B49" s="7">
        <v>3220</v>
      </c>
      <c r="C49" s="7"/>
      <c r="D49" s="37"/>
      <c r="E49" s="37">
        <v>-3159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6" t="s">
        <v>55</v>
      </c>
      <c r="R49" s="19"/>
    </row>
    <row r="50" spans="1:18" s="9" customFormat="1">
      <c r="A50" s="25"/>
      <c r="B50" s="7" t="s">
        <v>14</v>
      </c>
      <c r="C50" s="7"/>
      <c r="D50" s="36">
        <f>D49</f>
        <v>0</v>
      </c>
      <c r="E50" s="36">
        <f>E49</f>
        <v>-3159</v>
      </c>
      <c r="F50" s="36">
        <f t="shared" ref="F50:P50" si="16">F49</f>
        <v>0</v>
      </c>
      <c r="G50" s="36">
        <f t="shared" si="16"/>
        <v>0</v>
      </c>
      <c r="H50" s="36">
        <f t="shared" si="16"/>
        <v>0</v>
      </c>
      <c r="I50" s="36">
        <f t="shared" si="16"/>
        <v>0</v>
      </c>
      <c r="J50" s="36">
        <f t="shared" si="16"/>
        <v>0</v>
      </c>
      <c r="K50" s="36">
        <f t="shared" si="16"/>
        <v>0</v>
      </c>
      <c r="L50" s="36">
        <f t="shared" si="16"/>
        <v>0</v>
      </c>
      <c r="M50" s="36">
        <f t="shared" si="16"/>
        <v>0</v>
      </c>
      <c r="N50" s="36">
        <f t="shared" si="16"/>
        <v>0</v>
      </c>
      <c r="O50" s="36">
        <f t="shared" si="16"/>
        <v>0</v>
      </c>
      <c r="P50" s="36">
        <f t="shared" si="16"/>
        <v>0</v>
      </c>
      <c r="Q50" s="5"/>
      <c r="R50" s="19"/>
    </row>
    <row r="51" spans="1:18" s="9" customFormat="1">
      <c r="A51" s="21" t="s">
        <v>33</v>
      </c>
      <c r="B51" s="22"/>
      <c r="C51" s="22"/>
      <c r="D51" s="38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20"/>
      <c r="R51" s="19"/>
    </row>
    <row r="52" spans="1:18" s="9" customFormat="1">
      <c r="A52" s="25" t="s">
        <v>35</v>
      </c>
      <c r="B52" s="7">
        <v>3110</v>
      </c>
      <c r="C52" s="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>
        <v>17000</v>
      </c>
      <c r="Q52" s="20" t="s">
        <v>19</v>
      </c>
      <c r="R52" s="19"/>
    </row>
    <row r="53" spans="1:18" s="9" customFormat="1">
      <c r="A53" s="25" t="s">
        <v>56</v>
      </c>
      <c r="B53" s="7">
        <v>3142</v>
      </c>
      <c r="C53" s="3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>
        <v>20000</v>
      </c>
      <c r="Q53" s="20" t="s">
        <v>18</v>
      </c>
      <c r="R53" s="19"/>
    </row>
    <row r="54" spans="1:18" s="9" customFormat="1">
      <c r="A54" s="25" t="s">
        <v>52</v>
      </c>
      <c r="B54" s="50">
        <v>3110</v>
      </c>
      <c r="C54" s="3"/>
      <c r="D54" s="37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7">
        <v>37200</v>
      </c>
      <c r="Q54" s="15" t="s">
        <v>38</v>
      </c>
      <c r="R54" s="19"/>
    </row>
    <row r="55" spans="1:18" s="9" customFormat="1">
      <c r="A55" s="25" t="s">
        <v>48</v>
      </c>
      <c r="B55" s="51">
        <v>3110</v>
      </c>
      <c r="C55" s="3"/>
      <c r="D55" s="39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7">
        <v>-6500</v>
      </c>
      <c r="Q55" s="53" t="s">
        <v>77</v>
      </c>
      <c r="R55" s="19"/>
    </row>
    <row r="56" spans="1:18" s="9" customFormat="1">
      <c r="A56" s="25" t="s">
        <v>48</v>
      </c>
      <c r="B56" s="51">
        <v>3110</v>
      </c>
      <c r="C56" s="3"/>
      <c r="D56" s="39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7">
        <v>6500</v>
      </c>
      <c r="Q56" s="53" t="s">
        <v>78</v>
      </c>
      <c r="R56" s="19"/>
    </row>
    <row r="57" spans="1:18" s="9" customFormat="1">
      <c r="A57" s="25" t="s">
        <v>48</v>
      </c>
      <c r="B57" s="7">
        <v>3110</v>
      </c>
      <c r="C57" s="3"/>
      <c r="D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9">
        <v>12000</v>
      </c>
      <c r="Q57" s="20" t="s">
        <v>25</v>
      </c>
      <c r="R57" s="19"/>
    </row>
    <row r="58" spans="1:18" s="9" customFormat="1">
      <c r="A58" s="25" t="s">
        <v>30</v>
      </c>
      <c r="B58" s="47">
        <v>3110</v>
      </c>
      <c r="C58" s="3"/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9">
        <v>10000</v>
      </c>
      <c r="Q58" s="20" t="s">
        <v>69</v>
      </c>
      <c r="R58" s="19"/>
    </row>
    <row r="59" spans="1:18" s="9" customFormat="1">
      <c r="A59" s="25" t="s">
        <v>79</v>
      </c>
      <c r="B59" s="52">
        <v>3110</v>
      </c>
      <c r="C59" s="3"/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9">
        <v>12400</v>
      </c>
      <c r="Q59" s="20" t="s">
        <v>81</v>
      </c>
      <c r="R59" s="19"/>
    </row>
    <row r="60" spans="1:18" s="9" customFormat="1">
      <c r="A60" s="25" t="s">
        <v>79</v>
      </c>
      <c r="B60" s="52">
        <v>3110</v>
      </c>
      <c r="C60" s="3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9">
        <v>6200</v>
      </c>
      <c r="Q60" s="20" t="s">
        <v>82</v>
      </c>
      <c r="R60" s="19"/>
    </row>
    <row r="61" spans="1:18" s="9" customFormat="1">
      <c r="A61" s="25" t="s">
        <v>80</v>
      </c>
      <c r="B61" s="52">
        <v>3110</v>
      </c>
      <c r="C61" s="3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9">
        <v>7800</v>
      </c>
      <c r="Q61" s="20" t="s">
        <v>83</v>
      </c>
      <c r="R61" s="19"/>
    </row>
    <row r="62" spans="1:18" s="9" customFormat="1">
      <c r="A62" s="25" t="s">
        <v>80</v>
      </c>
      <c r="B62" s="52">
        <v>3110</v>
      </c>
      <c r="C62" s="3"/>
      <c r="D62" s="3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9">
        <v>6200</v>
      </c>
      <c r="Q62" s="20" t="s">
        <v>84</v>
      </c>
      <c r="R62" s="19"/>
    </row>
    <row r="63" spans="1:18" s="9" customFormat="1">
      <c r="A63" s="7" t="s">
        <v>9</v>
      </c>
      <c r="B63" s="7"/>
      <c r="C63" s="3"/>
      <c r="D63" s="36">
        <f>SUM(D53:D53)</f>
        <v>0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>
        <f>SUM(P52:P62)</f>
        <v>128800</v>
      </c>
      <c r="Q63" s="16"/>
      <c r="R63" s="17"/>
    </row>
    <row r="64" spans="1:18" s="9" customFormat="1">
      <c r="A64" s="57" t="s">
        <v>57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9"/>
      <c r="R64" s="17"/>
    </row>
    <row r="65" spans="1:19" s="9" customFormat="1" ht="36" customHeight="1">
      <c r="A65" s="25" t="s">
        <v>58</v>
      </c>
      <c r="B65" s="7">
        <v>3142</v>
      </c>
      <c r="C65" s="3"/>
      <c r="D65" s="37">
        <v>21000</v>
      </c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15" t="s">
        <v>59</v>
      </c>
      <c r="R65" s="17"/>
    </row>
    <row r="66" spans="1:19" s="9" customFormat="1">
      <c r="A66" s="7"/>
      <c r="B66" s="7"/>
      <c r="C66" s="3"/>
      <c r="D66" s="36">
        <f>D65</f>
        <v>21000</v>
      </c>
      <c r="E66" s="36">
        <f t="shared" ref="E66:P66" si="17">E65</f>
        <v>0</v>
      </c>
      <c r="F66" s="36">
        <f t="shared" si="17"/>
        <v>0</v>
      </c>
      <c r="G66" s="36">
        <f t="shared" si="17"/>
        <v>0</v>
      </c>
      <c r="H66" s="36">
        <f t="shared" si="17"/>
        <v>0</v>
      </c>
      <c r="I66" s="36">
        <f t="shared" si="17"/>
        <v>0</v>
      </c>
      <c r="J66" s="36">
        <f t="shared" si="17"/>
        <v>0</v>
      </c>
      <c r="K66" s="36">
        <f t="shared" si="17"/>
        <v>0</v>
      </c>
      <c r="L66" s="36">
        <f t="shared" si="17"/>
        <v>0</v>
      </c>
      <c r="M66" s="36">
        <f t="shared" si="17"/>
        <v>0</v>
      </c>
      <c r="N66" s="36">
        <f t="shared" si="17"/>
        <v>0</v>
      </c>
      <c r="O66" s="36">
        <f t="shared" si="17"/>
        <v>0</v>
      </c>
      <c r="P66" s="36">
        <f t="shared" si="17"/>
        <v>0</v>
      </c>
      <c r="Q66" s="16"/>
      <c r="R66" s="17"/>
    </row>
    <row r="67" spans="1:19" s="9" customFormat="1">
      <c r="A67" s="7"/>
      <c r="B67" s="7"/>
      <c r="C67" s="3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16"/>
      <c r="R67" s="17"/>
      <c r="S67" s="9" t="s">
        <v>62</v>
      </c>
    </row>
    <row r="68" spans="1:19" s="9" customFormat="1">
      <c r="A68" s="61" t="s">
        <v>11</v>
      </c>
      <c r="B68" s="61"/>
      <c r="C68" s="3"/>
      <c r="D68" s="36">
        <f t="shared" ref="D68:P68" si="18">D66+D63+D50+D47</f>
        <v>21000</v>
      </c>
      <c r="E68" s="36">
        <f t="shared" si="18"/>
        <v>-3159</v>
      </c>
      <c r="F68" s="36">
        <f t="shared" si="18"/>
        <v>0</v>
      </c>
      <c r="G68" s="36">
        <f t="shared" si="18"/>
        <v>0</v>
      </c>
      <c r="H68" s="36">
        <f t="shared" si="18"/>
        <v>0</v>
      </c>
      <c r="I68" s="36">
        <f t="shared" si="18"/>
        <v>0</v>
      </c>
      <c r="J68" s="36">
        <f t="shared" si="18"/>
        <v>0</v>
      </c>
      <c r="K68" s="36">
        <f t="shared" si="18"/>
        <v>0</v>
      </c>
      <c r="L68" s="36">
        <f t="shared" si="18"/>
        <v>0</v>
      </c>
      <c r="M68" s="36">
        <f t="shared" si="18"/>
        <v>0</v>
      </c>
      <c r="N68" s="36">
        <f t="shared" si="18"/>
        <v>0</v>
      </c>
      <c r="O68" s="36">
        <f t="shared" si="18"/>
        <v>0</v>
      </c>
      <c r="P68" s="36">
        <f t="shared" si="18"/>
        <v>128800</v>
      </c>
      <c r="Q68" s="16"/>
      <c r="R68" s="11"/>
      <c r="S68" s="46" t="e">
        <f>D66+P63+E50+E47+D32+D31+D30+#REF!+D29+D28+D27+D26+D21</f>
        <v>#REF!</v>
      </c>
    </row>
    <row r="69" spans="1:19" s="9" customFormat="1">
      <c r="A69" s="30"/>
      <c r="B69" s="30"/>
      <c r="C69" s="31"/>
      <c r="D69" s="40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0"/>
      <c r="Q69" s="32"/>
      <c r="R69" s="17"/>
    </row>
    <row r="70" spans="1:19" s="9" customFormat="1">
      <c r="A70" s="60" t="s">
        <v>12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17"/>
    </row>
    <row r="71" spans="1:19" s="9" customFormat="1">
      <c r="A71" s="29"/>
      <c r="B71" s="29"/>
      <c r="C71" s="29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29"/>
      <c r="R71" s="11"/>
    </row>
    <row r="73" spans="1:19">
      <c r="B73" s="1" t="s">
        <v>26</v>
      </c>
      <c r="D73" s="44">
        <v>14452707.609999999</v>
      </c>
      <c r="Q73" s="43">
        <f>D21+D26+D27+D28+D29+D30+D31+D32+D36+E45+E46+E49+P52+P53+P54+P55+P56+P57+P58+D65+P59+P60+P61+P62</f>
        <v>2156049</v>
      </c>
    </row>
    <row r="74" spans="1:19">
      <c r="D74" s="45">
        <f>D42</f>
        <v>13746817</v>
      </c>
    </row>
    <row r="75" spans="1:19">
      <c r="D75" s="43">
        <f>D73-D74</f>
        <v>705890.6099999994</v>
      </c>
    </row>
  </sheetData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15">
    <mergeCell ref="A1:R1"/>
    <mergeCell ref="A2:R2"/>
    <mergeCell ref="A42:B42"/>
    <mergeCell ref="A6:Q6"/>
    <mergeCell ref="Q7:Q8"/>
    <mergeCell ref="Q12:Q13"/>
    <mergeCell ref="Q14:Q15"/>
    <mergeCell ref="Q16:Q17"/>
    <mergeCell ref="A5:Q5"/>
    <mergeCell ref="A43:Q43"/>
    <mergeCell ref="A64:Q64"/>
    <mergeCell ref="A70:Q70"/>
    <mergeCell ref="A68:B68"/>
    <mergeCell ref="A44:Q44"/>
    <mergeCell ref="A48:Q48"/>
  </mergeCells>
  <phoneticPr fontId="2" type="noConversion"/>
  <pageMargins left="0.78740157480314965" right="0.19685039370078741" top="0.39370078740157483" bottom="0.19685039370078741" header="0" footer="0"/>
  <pageSetup paperSize="9" scale="78" fitToHeight="20" orientation="landscape" horizontalDpi="4294967293" r:id="rId3"/>
  <headerFooter alignWithMargins="0">
    <oddFooter>Страница &amp;P</oddFooter>
  </headerFooter>
  <rowBreaks count="2" manualBreakCount="2">
    <brk id="37" max="17" man="1"/>
    <brk id="7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delux</cp:lastModifiedBy>
  <cp:lastPrinted>2018-04-25T11:41:29Z</cp:lastPrinted>
  <dcterms:created xsi:type="dcterms:W3CDTF">2009-04-02T12:41:09Z</dcterms:created>
  <dcterms:modified xsi:type="dcterms:W3CDTF">2018-04-25T13:12:26Z</dcterms:modified>
</cp:coreProperties>
</file>