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3256" windowHeight="13176"/>
  </bookViews>
  <sheets>
    <sheet name="Лист1" sheetId="1" r:id="rId1"/>
  </sheets>
  <definedNames>
    <definedName name="_xlnm._FilterDatabase" localSheetId="0" hidden="1">Лист1!$A$12:$J$109</definedName>
    <definedName name="_xlnm.Print_Titles" localSheetId="0">Лист1!$B:$C,Лист1!$8:$12</definedName>
    <definedName name="_xlnm.Print_Area" localSheetId="0">Лист1!$A$1:$U$196</definedName>
  </definedNames>
  <calcPr calcId="145621"/>
</workbook>
</file>

<file path=xl/calcChain.xml><?xml version="1.0" encoding="utf-8"?>
<calcChain xmlns="http://schemas.openxmlformats.org/spreadsheetml/2006/main">
  <c r="L120" i="1" l="1"/>
  <c r="L118" i="1" s="1"/>
  <c r="L114" i="1"/>
  <c r="N114" i="1" s="1"/>
  <c r="M131" i="1"/>
  <c r="O131" i="1" s="1"/>
  <c r="L131" i="1"/>
  <c r="K131" i="1"/>
  <c r="M130" i="1"/>
  <c r="L130" i="1"/>
  <c r="O130" i="1" s="1"/>
  <c r="K130" i="1"/>
  <c r="M129" i="1"/>
  <c r="K129" i="1"/>
  <c r="Q129" i="1" s="1"/>
  <c r="M128" i="1"/>
  <c r="S128" i="1" s="1"/>
  <c r="L128" i="1"/>
  <c r="K128" i="1"/>
  <c r="M126" i="1"/>
  <c r="N126" i="1" s="1"/>
  <c r="L126" i="1"/>
  <c r="O126" i="1" s="1"/>
  <c r="K126" i="1"/>
  <c r="M125" i="1"/>
  <c r="L125" i="1"/>
  <c r="K125" i="1"/>
  <c r="Q125" i="1" s="1"/>
  <c r="M118" i="1"/>
  <c r="K118" i="1"/>
  <c r="Q118" i="1" s="1"/>
  <c r="M112" i="1"/>
  <c r="L112" i="1"/>
  <c r="N112" i="1" s="1"/>
  <c r="K112" i="1"/>
  <c r="M110" i="1"/>
  <c r="L110" i="1"/>
  <c r="R110" i="1" s="1"/>
  <c r="K110" i="1"/>
  <c r="P110" i="1" s="1"/>
  <c r="D131" i="1"/>
  <c r="F131" i="1"/>
  <c r="E131" i="1"/>
  <c r="E128" i="1"/>
  <c r="G128" i="1" s="1"/>
  <c r="F128" i="1"/>
  <c r="F129" i="1"/>
  <c r="F130" i="1"/>
  <c r="G130" i="1" s="1"/>
  <c r="D128" i="1"/>
  <c r="I128" i="1" s="1"/>
  <c r="D129" i="1"/>
  <c r="D130" i="1"/>
  <c r="E130" i="1"/>
  <c r="H130" i="1" s="1"/>
  <c r="F110" i="1"/>
  <c r="I110" i="1" s="1"/>
  <c r="D110" i="1"/>
  <c r="E110" i="1"/>
  <c r="F125" i="1"/>
  <c r="I125" i="1" s="1"/>
  <c r="F126" i="1"/>
  <c r="I126" i="1" s="1"/>
  <c r="D125" i="1"/>
  <c r="D126" i="1"/>
  <c r="E126" i="1"/>
  <c r="E125" i="1"/>
  <c r="H125" i="1" s="1"/>
  <c r="F118" i="1"/>
  <c r="D118" i="1"/>
  <c r="I118" i="1" s="1"/>
  <c r="F112" i="1"/>
  <c r="F111" i="1" s="1"/>
  <c r="D112" i="1"/>
  <c r="D111" i="1" s="1"/>
  <c r="J111" i="1" s="1"/>
  <c r="E112" i="1"/>
  <c r="H112" i="1"/>
  <c r="E120" i="1"/>
  <c r="H120" i="1" s="1"/>
  <c r="Q130" i="1"/>
  <c r="Q126" i="1"/>
  <c r="P126" i="1"/>
  <c r="N125" i="1"/>
  <c r="Q124" i="1"/>
  <c r="Q122" i="1"/>
  <c r="P122" i="1"/>
  <c r="O122" i="1"/>
  <c r="N122" i="1"/>
  <c r="Q121" i="1"/>
  <c r="P121" i="1"/>
  <c r="O121" i="1"/>
  <c r="N121" i="1"/>
  <c r="Q120" i="1"/>
  <c r="P120" i="1"/>
  <c r="N120" i="1"/>
  <c r="Q119" i="1"/>
  <c r="P119" i="1"/>
  <c r="O119" i="1"/>
  <c r="N119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Q113" i="1"/>
  <c r="P113" i="1"/>
  <c r="O113" i="1"/>
  <c r="N113" i="1"/>
  <c r="P112" i="1"/>
  <c r="O112" i="1"/>
  <c r="O110" i="1"/>
  <c r="N110" i="1"/>
  <c r="J131" i="1"/>
  <c r="I131" i="1"/>
  <c r="H131" i="1"/>
  <c r="J130" i="1"/>
  <c r="J129" i="1"/>
  <c r="I129" i="1"/>
  <c r="J128" i="1"/>
  <c r="G126" i="1"/>
  <c r="J124" i="1"/>
  <c r="J122" i="1"/>
  <c r="I122" i="1"/>
  <c r="H122" i="1"/>
  <c r="G122" i="1"/>
  <c r="J121" i="1"/>
  <c r="I121" i="1"/>
  <c r="H121" i="1"/>
  <c r="G121" i="1"/>
  <c r="J120" i="1"/>
  <c r="I120" i="1"/>
  <c r="G120" i="1"/>
  <c r="J119" i="1"/>
  <c r="I119" i="1"/>
  <c r="H119" i="1"/>
  <c r="G119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2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U183" i="1" s="1"/>
  <c r="R183" i="1"/>
  <c r="S182" i="1"/>
  <c r="R182" i="1"/>
  <c r="S181" i="1"/>
  <c r="U181" i="1" s="1"/>
  <c r="R181" i="1"/>
  <c r="S180" i="1"/>
  <c r="R180" i="1"/>
  <c r="S179" i="1"/>
  <c r="U179" i="1" s="1"/>
  <c r="R179" i="1"/>
  <c r="S178" i="1"/>
  <c r="R178" i="1"/>
  <c r="S177" i="1"/>
  <c r="R177" i="1"/>
  <c r="S176" i="1"/>
  <c r="R176" i="1"/>
  <c r="T176" i="1" s="1"/>
  <c r="S175" i="1"/>
  <c r="R175" i="1"/>
  <c r="S174" i="1"/>
  <c r="R174" i="1"/>
  <c r="T174" i="1" s="1"/>
  <c r="S173" i="1"/>
  <c r="R173" i="1"/>
  <c r="S172" i="1"/>
  <c r="R172" i="1"/>
  <c r="T172" i="1" s="1"/>
  <c r="S171" i="1"/>
  <c r="R171" i="1"/>
  <c r="S170" i="1"/>
  <c r="R170" i="1"/>
  <c r="T170" i="1" s="1"/>
  <c r="S169" i="1"/>
  <c r="R169" i="1"/>
  <c r="S168" i="1"/>
  <c r="R168" i="1"/>
  <c r="T168" i="1" s="1"/>
  <c r="S167" i="1"/>
  <c r="R167" i="1"/>
  <c r="S166" i="1"/>
  <c r="R166" i="1"/>
  <c r="T166" i="1" s="1"/>
  <c r="S165" i="1"/>
  <c r="R165" i="1"/>
  <c r="S164" i="1"/>
  <c r="R164" i="1"/>
  <c r="T164" i="1" s="1"/>
  <c r="S163" i="1"/>
  <c r="R163" i="1"/>
  <c r="S162" i="1"/>
  <c r="R162" i="1"/>
  <c r="T162" i="1" s="1"/>
  <c r="S161" i="1"/>
  <c r="R161" i="1"/>
  <c r="S160" i="1"/>
  <c r="R160" i="1"/>
  <c r="T160" i="1" s="1"/>
  <c r="S159" i="1"/>
  <c r="R159" i="1"/>
  <c r="S158" i="1"/>
  <c r="R158" i="1"/>
  <c r="T158" i="1" s="1"/>
  <c r="S157" i="1"/>
  <c r="R157" i="1"/>
  <c r="S156" i="1"/>
  <c r="R156" i="1"/>
  <c r="T156" i="1" s="1"/>
  <c r="S155" i="1"/>
  <c r="R155" i="1"/>
  <c r="S154" i="1"/>
  <c r="R154" i="1"/>
  <c r="T154" i="1" s="1"/>
  <c r="S153" i="1"/>
  <c r="R153" i="1"/>
  <c r="S152" i="1"/>
  <c r="R152" i="1"/>
  <c r="T152" i="1" s="1"/>
  <c r="S151" i="1"/>
  <c r="R151" i="1"/>
  <c r="S150" i="1"/>
  <c r="R150" i="1"/>
  <c r="T150" i="1" s="1"/>
  <c r="S149" i="1"/>
  <c r="R149" i="1"/>
  <c r="S148" i="1"/>
  <c r="R148" i="1"/>
  <c r="T148" i="1" s="1"/>
  <c r="S147" i="1"/>
  <c r="R147" i="1"/>
  <c r="S146" i="1"/>
  <c r="R146" i="1"/>
  <c r="T146" i="1" s="1"/>
  <c r="S145" i="1"/>
  <c r="R145" i="1"/>
  <c r="S144" i="1"/>
  <c r="R144" i="1"/>
  <c r="T144" i="1" s="1"/>
  <c r="S143" i="1"/>
  <c r="R143" i="1"/>
  <c r="S142" i="1"/>
  <c r="R142" i="1"/>
  <c r="T142" i="1" s="1"/>
  <c r="S141" i="1"/>
  <c r="R141" i="1"/>
  <c r="S140" i="1"/>
  <c r="R140" i="1"/>
  <c r="T140" i="1" s="1"/>
  <c r="S139" i="1"/>
  <c r="R139" i="1"/>
  <c r="S138" i="1"/>
  <c r="R138" i="1"/>
  <c r="T138" i="1" s="1"/>
  <c r="S137" i="1"/>
  <c r="R137" i="1"/>
  <c r="S136" i="1"/>
  <c r="R136" i="1"/>
  <c r="T136" i="1" s="1"/>
  <c r="S135" i="1"/>
  <c r="R135" i="1"/>
  <c r="S134" i="1"/>
  <c r="R134" i="1"/>
  <c r="T134" i="1" s="1"/>
  <c r="S133" i="1"/>
  <c r="R133" i="1"/>
  <c r="S130" i="1"/>
  <c r="S129" i="1"/>
  <c r="S125" i="1"/>
  <c r="S122" i="1"/>
  <c r="R122" i="1"/>
  <c r="S121" i="1"/>
  <c r="R121" i="1"/>
  <c r="S120" i="1"/>
  <c r="S119" i="1"/>
  <c r="R119" i="1"/>
  <c r="S117" i="1"/>
  <c r="R117" i="1"/>
  <c r="S116" i="1"/>
  <c r="R116" i="1"/>
  <c r="S115" i="1"/>
  <c r="R115" i="1"/>
  <c r="U115" i="1" s="1"/>
  <c r="S114" i="1"/>
  <c r="S113" i="1"/>
  <c r="R113" i="1"/>
  <c r="Q189" i="1"/>
  <c r="P189" i="1"/>
  <c r="O189" i="1"/>
  <c r="N189" i="1"/>
  <c r="J189" i="1"/>
  <c r="I189" i="1"/>
  <c r="H189" i="1"/>
  <c r="G189" i="1"/>
  <c r="Q188" i="1"/>
  <c r="P188" i="1"/>
  <c r="O188" i="1"/>
  <c r="N188" i="1"/>
  <c r="J188" i="1"/>
  <c r="I188" i="1"/>
  <c r="H188" i="1"/>
  <c r="G188" i="1"/>
  <c r="Q187" i="1"/>
  <c r="P187" i="1"/>
  <c r="O187" i="1"/>
  <c r="N187" i="1"/>
  <c r="J187" i="1"/>
  <c r="I187" i="1"/>
  <c r="H187" i="1"/>
  <c r="G187" i="1"/>
  <c r="Q186" i="1"/>
  <c r="P186" i="1"/>
  <c r="O186" i="1"/>
  <c r="N186" i="1"/>
  <c r="J186" i="1"/>
  <c r="I186" i="1"/>
  <c r="H186" i="1"/>
  <c r="G186" i="1"/>
  <c r="Q185" i="1"/>
  <c r="P185" i="1"/>
  <c r="O185" i="1"/>
  <c r="N185" i="1"/>
  <c r="J185" i="1"/>
  <c r="I185" i="1"/>
  <c r="H185" i="1"/>
  <c r="G185" i="1"/>
  <c r="Q184" i="1"/>
  <c r="P184" i="1"/>
  <c r="O184" i="1"/>
  <c r="N184" i="1"/>
  <c r="J184" i="1"/>
  <c r="I184" i="1"/>
  <c r="H184" i="1"/>
  <c r="G184" i="1"/>
  <c r="Q183" i="1"/>
  <c r="P183" i="1"/>
  <c r="O183" i="1"/>
  <c r="N183" i="1"/>
  <c r="J183" i="1"/>
  <c r="I183" i="1"/>
  <c r="H183" i="1"/>
  <c r="G183" i="1"/>
  <c r="Q182" i="1"/>
  <c r="P182" i="1"/>
  <c r="O182" i="1"/>
  <c r="N182" i="1"/>
  <c r="J182" i="1"/>
  <c r="I182" i="1"/>
  <c r="H182" i="1"/>
  <c r="G182" i="1"/>
  <c r="Q181" i="1"/>
  <c r="P181" i="1"/>
  <c r="O181" i="1"/>
  <c r="N181" i="1"/>
  <c r="J181" i="1"/>
  <c r="I181" i="1"/>
  <c r="H181" i="1"/>
  <c r="G181" i="1"/>
  <c r="Q180" i="1"/>
  <c r="P180" i="1"/>
  <c r="O180" i="1"/>
  <c r="N180" i="1"/>
  <c r="J180" i="1"/>
  <c r="I180" i="1"/>
  <c r="H180" i="1"/>
  <c r="G180" i="1"/>
  <c r="Q179" i="1"/>
  <c r="P179" i="1"/>
  <c r="O179" i="1"/>
  <c r="N179" i="1"/>
  <c r="J179" i="1"/>
  <c r="I179" i="1"/>
  <c r="H179" i="1"/>
  <c r="G179" i="1"/>
  <c r="Q178" i="1"/>
  <c r="P178" i="1"/>
  <c r="O178" i="1"/>
  <c r="N178" i="1"/>
  <c r="J178" i="1"/>
  <c r="I178" i="1"/>
  <c r="H178" i="1"/>
  <c r="G178" i="1"/>
  <c r="Q177" i="1"/>
  <c r="P177" i="1"/>
  <c r="O177" i="1"/>
  <c r="N177" i="1"/>
  <c r="J177" i="1"/>
  <c r="I177" i="1"/>
  <c r="H177" i="1"/>
  <c r="G177" i="1"/>
  <c r="Q176" i="1"/>
  <c r="P176" i="1"/>
  <c r="O176" i="1"/>
  <c r="N176" i="1"/>
  <c r="J176" i="1"/>
  <c r="I176" i="1"/>
  <c r="H176" i="1"/>
  <c r="G176" i="1"/>
  <c r="Q175" i="1"/>
  <c r="P175" i="1"/>
  <c r="O175" i="1"/>
  <c r="N175" i="1"/>
  <c r="J175" i="1"/>
  <c r="I175" i="1"/>
  <c r="H175" i="1"/>
  <c r="G175" i="1"/>
  <c r="Q174" i="1"/>
  <c r="P174" i="1"/>
  <c r="O174" i="1"/>
  <c r="N174" i="1"/>
  <c r="J174" i="1"/>
  <c r="I174" i="1"/>
  <c r="H174" i="1"/>
  <c r="G174" i="1"/>
  <c r="Q173" i="1"/>
  <c r="P173" i="1"/>
  <c r="O173" i="1"/>
  <c r="N173" i="1"/>
  <c r="J173" i="1"/>
  <c r="I173" i="1"/>
  <c r="H173" i="1"/>
  <c r="G173" i="1"/>
  <c r="Q172" i="1"/>
  <c r="P172" i="1"/>
  <c r="O172" i="1"/>
  <c r="N172" i="1"/>
  <c r="J172" i="1"/>
  <c r="I172" i="1"/>
  <c r="H172" i="1"/>
  <c r="G172" i="1"/>
  <c r="Q171" i="1"/>
  <c r="P171" i="1"/>
  <c r="O171" i="1"/>
  <c r="N171" i="1"/>
  <c r="J171" i="1"/>
  <c r="I171" i="1"/>
  <c r="H171" i="1"/>
  <c r="G171" i="1"/>
  <c r="Q170" i="1"/>
  <c r="P170" i="1"/>
  <c r="O170" i="1"/>
  <c r="N170" i="1"/>
  <c r="J170" i="1"/>
  <c r="I170" i="1"/>
  <c r="H170" i="1"/>
  <c r="G170" i="1"/>
  <c r="Q169" i="1"/>
  <c r="P169" i="1"/>
  <c r="O169" i="1"/>
  <c r="N169" i="1"/>
  <c r="J169" i="1"/>
  <c r="I169" i="1"/>
  <c r="H169" i="1"/>
  <c r="G169" i="1"/>
  <c r="Q168" i="1"/>
  <c r="P168" i="1"/>
  <c r="O168" i="1"/>
  <c r="N168" i="1"/>
  <c r="J168" i="1"/>
  <c r="I168" i="1"/>
  <c r="H168" i="1"/>
  <c r="G168" i="1"/>
  <c r="Q167" i="1"/>
  <c r="P167" i="1"/>
  <c r="O167" i="1"/>
  <c r="N167" i="1"/>
  <c r="J167" i="1"/>
  <c r="I167" i="1"/>
  <c r="H167" i="1"/>
  <c r="G167" i="1"/>
  <c r="Q166" i="1"/>
  <c r="P166" i="1"/>
  <c r="O166" i="1"/>
  <c r="N166" i="1"/>
  <c r="J166" i="1"/>
  <c r="I166" i="1"/>
  <c r="H166" i="1"/>
  <c r="G166" i="1"/>
  <c r="Q165" i="1"/>
  <c r="P165" i="1"/>
  <c r="O165" i="1"/>
  <c r="N165" i="1"/>
  <c r="J165" i="1"/>
  <c r="I165" i="1"/>
  <c r="H165" i="1"/>
  <c r="G165" i="1"/>
  <c r="Q164" i="1"/>
  <c r="P164" i="1"/>
  <c r="O164" i="1"/>
  <c r="N164" i="1"/>
  <c r="J164" i="1"/>
  <c r="I164" i="1"/>
  <c r="H164" i="1"/>
  <c r="G164" i="1"/>
  <c r="Q163" i="1"/>
  <c r="P163" i="1"/>
  <c r="O163" i="1"/>
  <c r="N163" i="1"/>
  <c r="J163" i="1"/>
  <c r="I163" i="1"/>
  <c r="H163" i="1"/>
  <c r="G163" i="1"/>
  <c r="Q162" i="1"/>
  <c r="P162" i="1"/>
  <c r="O162" i="1"/>
  <c r="N162" i="1"/>
  <c r="J162" i="1"/>
  <c r="I162" i="1"/>
  <c r="H162" i="1"/>
  <c r="G162" i="1"/>
  <c r="Q161" i="1"/>
  <c r="P161" i="1"/>
  <c r="O161" i="1"/>
  <c r="N161" i="1"/>
  <c r="J161" i="1"/>
  <c r="I161" i="1"/>
  <c r="H161" i="1"/>
  <c r="G161" i="1"/>
  <c r="Q160" i="1"/>
  <c r="P160" i="1"/>
  <c r="O160" i="1"/>
  <c r="N160" i="1"/>
  <c r="J160" i="1"/>
  <c r="I160" i="1"/>
  <c r="H160" i="1"/>
  <c r="G160" i="1"/>
  <c r="Q159" i="1"/>
  <c r="P159" i="1"/>
  <c r="O159" i="1"/>
  <c r="N159" i="1"/>
  <c r="J159" i="1"/>
  <c r="I159" i="1"/>
  <c r="H159" i="1"/>
  <c r="G159" i="1"/>
  <c r="Q158" i="1"/>
  <c r="P158" i="1"/>
  <c r="O158" i="1"/>
  <c r="N158" i="1"/>
  <c r="J158" i="1"/>
  <c r="I158" i="1"/>
  <c r="H158" i="1"/>
  <c r="G158" i="1"/>
  <c r="Q157" i="1"/>
  <c r="P157" i="1"/>
  <c r="O157" i="1"/>
  <c r="N157" i="1"/>
  <c r="J157" i="1"/>
  <c r="I157" i="1"/>
  <c r="H157" i="1"/>
  <c r="G157" i="1"/>
  <c r="Q156" i="1"/>
  <c r="P156" i="1"/>
  <c r="O156" i="1"/>
  <c r="N156" i="1"/>
  <c r="J156" i="1"/>
  <c r="I156" i="1"/>
  <c r="H156" i="1"/>
  <c r="G156" i="1"/>
  <c r="Q155" i="1"/>
  <c r="P155" i="1"/>
  <c r="O155" i="1"/>
  <c r="N155" i="1"/>
  <c r="J155" i="1"/>
  <c r="I155" i="1"/>
  <c r="H155" i="1"/>
  <c r="G155" i="1"/>
  <c r="Q154" i="1"/>
  <c r="P154" i="1"/>
  <c r="O154" i="1"/>
  <c r="N154" i="1"/>
  <c r="J154" i="1"/>
  <c r="I154" i="1"/>
  <c r="H154" i="1"/>
  <c r="G154" i="1"/>
  <c r="Q153" i="1"/>
  <c r="P153" i="1"/>
  <c r="O153" i="1"/>
  <c r="N153" i="1"/>
  <c r="J153" i="1"/>
  <c r="I153" i="1"/>
  <c r="H153" i="1"/>
  <c r="G153" i="1"/>
  <c r="Q152" i="1"/>
  <c r="P152" i="1"/>
  <c r="O152" i="1"/>
  <c r="N152" i="1"/>
  <c r="J152" i="1"/>
  <c r="I152" i="1"/>
  <c r="H152" i="1"/>
  <c r="G152" i="1"/>
  <c r="Q151" i="1"/>
  <c r="P151" i="1"/>
  <c r="O151" i="1"/>
  <c r="N151" i="1"/>
  <c r="J151" i="1"/>
  <c r="I151" i="1"/>
  <c r="H151" i="1"/>
  <c r="G151" i="1"/>
  <c r="Q150" i="1"/>
  <c r="P150" i="1"/>
  <c r="O150" i="1"/>
  <c r="N150" i="1"/>
  <c r="J150" i="1"/>
  <c r="I150" i="1"/>
  <c r="H150" i="1"/>
  <c r="G150" i="1"/>
  <c r="Q149" i="1"/>
  <c r="P149" i="1"/>
  <c r="O149" i="1"/>
  <c r="N149" i="1"/>
  <c r="J149" i="1"/>
  <c r="I149" i="1"/>
  <c r="H149" i="1"/>
  <c r="G149" i="1"/>
  <c r="Q148" i="1"/>
  <c r="P148" i="1"/>
  <c r="O148" i="1"/>
  <c r="N148" i="1"/>
  <c r="J148" i="1"/>
  <c r="I148" i="1"/>
  <c r="H148" i="1"/>
  <c r="G148" i="1"/>
  <c r="Q147" i="1"/>
  <c r="P147" i="1"/>
  <c r="O147" i="1"/>
  <c r="N147" i="1"/>
  <c r="J147" i="1"/>
  <c r="I147" i="1"/>
  <c r="H147" i="1"/>
  <c r="G147" i="1"/>
  <c r="Q146" i="1"/>
  <c r="P146" i="1"/>
  <c r="O146" i="1"/>
  <c r="N146" i="1"/>
  <c r="J146" i="1"/>
  <c r="I146" i="1"/>
  <c r="H146" i="1"/>
  <c r="G146" i="1"/>
  <c r="Q145" i="1"/>
  <c r="P145" i="1"/>
  <c r="O145" i="1"/>
  <c r="N145" i="1"/>
  <c r="J145" i="1"/>
  <c r="I145" i="1"/>
  <c r="H145" i="1"/>
  <c r="G145" i="1"/>
  <c r="Q144" i="1"/>
  <c r="P144" i="1"/>
  <c r="O144" i="1"/>
  <c r="N144" i="1"/>
  <c r="J144" i="1"/>
  <c r="I144" i="1"/>
  <c r="H144" i="1"/>
  <c r="G144" i="1"/>
  <c r="Q143" i="1"/>
  <c r="P143" i="1"/>
  <c r="O143" i="1"/>
  <c r="N143" i="1"/>
  <c r="J143" i="1"/>
  <c r="I143" i="1"/>
  <c r="H143" i="1"/>
  <c r="G143" i="1"/>
  <c r="Q142" i="1"/>
  <c r="P142" i="1"/>
  <c r="O142" i="1"/>
  <c r="N142" i="1"/>
  <c r="J142" i="1"/>
  <c r="I142" i="1"/>
  <c r="H142" i="1"/>
  <c r="G142" i="1"/>
  <c r="Q141" i="1"/>
  <c r="P141" i="1"/>
  <c r="O141" i="1"/>
  <c r="N141" i="1"/>
  <c r="J141" i="1"/>
  <c r="I141" i="1"/>
  <c r="H141" i="1"/>
  <c r="G141" i="1"/>
  <c r="Q140" i="1"/>
  <c r="P140" i="1"/>
  <c r="O140" i="1"/>
  <c r="N140" i="1"/>
  <c r="J140" i="1"/>
  <c r="I140" i="1"/>
  <c r="H140" i="1"/>
  <c r="G140" i="1"/>
  <c r="Q139" i="1"/>
  <c r="P139" i="1"/>
  <c r="O139" i="1"/>
  <c r="N139" i="1"/>
  <c r="J139" i="1"/>
  <c r="I139" i="1"/>
  <c r="H139" i="1"/>
  <c r="G139" i="1"/>
  <c r="Q138" i="1"/>
  <c r="P138" i="1"/>
  <c r="O138" i="1"/>
  <c r="N138" i="1"/>
  <c r="J138" i="1"/>
  <c r="I138" i="1"/>
  <c r="H138" i="1"/>
  <c r="G138" i="1"/>
  <c r="Q137" i="1"/>
  <c r="P137" i="1"/>
  <c r="O137" i="1"/>
  <c r="N137" i="1"/>
  <c r="J137" i="1"/>
  <c r="I137" i="1"/>
  <c r="H137" i="1"/>
  <c r="G137" i="1"/>
  <c r="Q136" i="1"/>
  <c r="P136" i="1"/>
  <c r="O136" i="1"/>
  <c r="N136" i="1"/>
  <c r="J136" i="1"/>
  <c r="I136" i="1"/>
  <c r="H136" i="1"/>
  <c r="G136" i="1"/>
  <c r="Q135" i="1"/>
  <c r="P135" i="1"/>
  <c r="O135" i="1"/>
  <c r="N135" i="1"/>
  <c r="J135" i="1"/>
  <c r="I135" i="1"/>
  <c r="H135" i="1"/>
  <c r="G135" i="1"/>
  <c r="Q134" i="1"/>
  <c r="P134" i="1"/>
  <c r="O134" i="1"/>
  <c r="N134" i="1"/>
  <c r="J134" i="1"/>
  <c r="I134" i="1"/>
  <c r="H134" i="1"/>
  <c r="G134" i="1"/>
  <c r="Q133" i="1"/>
  <c r="P133" i="1"/>
  <c r="O133" i="1"/>
  <c r="N133" i="1"/>
  <c r="J133" i="1"/>
  <c r="I133" i="1"/>
  <c r="H133" i="1"/>
  <c r="G133" i="1"/>
  <c r="L95" i="1"/>
  <c r="O95" i="1" s="1"/>
  <c r="M95" i="1"/>
  <c r="N95" i="1" s="1"/>
  <c r="K95" i="1"/>
  <c r="S109" i="1"/>
  <c r="W109" i="1" s="1"/>
  <c r="R109" i="1"/>
  <c r="T109" i="1" s="1"/>
  <c r="S108" i="1"/>
  <c r="W108" i="1" s="1"/>
  <c r="R108" i="1"/>
  <c r="S107" i="1"/>
  <c r="W107" i="1" s="1"/>
  <c r="R107" i="1"/>
  <c r="T107" i="1" s="1"/>
  <c r="S106" i="1"/>
  <c r="W106" i="1" s="1"/>
  <c r="R106" i="1"/>
  <c r="S105" i="1"/>
  <c r="W105" i="1" s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4" i="1"/>
  <c r="R94" i="1"/>
  <c r="S93" i="1"/>
  <c r="R93" i="1"/>
  <c r="S92" i="1"/>
  <c r="R92" i="1"/>
  <c r="S91" i="1"/>
  <c r="W91" i="1" s="1"/>
  <c r="R91" i="1"/>
  <c r="S90" i="1"/>
  <c r="W90" i="1" s="1"/>
  <c r="R90" i="1"/>
  <c r="S89" i="1"/>
  <c r="W89" i="1" s="1"/>
  <c r="R89" i="1"/>
  <c r="S88" i="1"/>
  <c r="W88" i="1" s="1"/>
  <c r="R88" i="1"/>
  <c r="S87" i="1"/>
  <c r="W87" i="1" s="1"/>
  <c r="R87" i="1"/>
  <c r="S86" i="1"/>
  <c r="W86" i="1" s="1"/>
  <c r="R86" i="1"/>
  <c r="S85" i="1"/>
  <c r="W85" i="1" s="1"/>
  <c r="R85" i="1"/>
  <c r="S84" i="1"/>
  <c r="W84" i="1" s="1"/>
  <c r="R84" i="1"/>
  <c r="S83" i="1"/>
  <c r="W83" i="1" s="1"/>
  <c r="R83" i="1"/>
  <c r="S82" i="1"/>
  <c r="R82" i="1"/>
  <c r="S81" i="1"/>
  <c r="R81" i="1"/>
  <c r="S80" i="1"/>
  <c r="R80" i="1"/>
  <c r="S79" i="1"/>
  <c r="W79" i="1" s="1"/>
  <c r="R79" i="1"/>
  <c r="S78" i="1"/>
  <c r="W78" i="1" s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W71" i="1" s="1"/>
  <c r="R71" i="1"/>
  <c r="S70" i="1"/>
  <c r="W70" i="1" s="1"/>
  <c r="R70" i="1"/>
  <c r="S69" i="1"/>
  <c r="W69" i="1" s="1"/>
  <c r="R69" i="1"/>
  <c r="S68" i="1"/>
  <c r="W68" i="1" s="1"/>
  <c r="R68" i="1"/>
  <c r="S67" i="1"/>
  <c r="W67" i="1" s="1"/>
  <c r="R67" i="1"/>
  <c r="S66" i="1"/>
  <c r="R66" i="1"/>
  <c r="S65" i="1"/>
  <c r="R65" i="1"/>
  <c r="S64" i="1"/>
  <c r="R64" i="1"/>
  <c r="S63" i="1"/>
  <c r="W63" i="1" s="1"/>
  <c r="R63" i="1"/>
  <c r="S62" i="1"/>
  <c r="W62" i="1" s="1"/>
  <c r="R62" i="1"/>
  <c r="S61" i="1"/>
  <c r="W61" i="1" s="1"/>
  <c r="R61" i="1"/>
  <c r="S60" i="1"/>
  <c r="R60" i="1"/>
  <c r="S59" i="1"/>
  <c r="U59" i="1" s="1"/>
  <c r="R59" i="1"/>
  <c r="S58" i="1"/>
  <c r="R58" i="1"/>
  <c r="S57" i="1"/>
  <c r="U57" i="1" s="1"/>
  <c r="R57" i="1"/>
  <c r="S56" i="1"/>
  <c r="R56" i="1"/>
  <c r="S55" i="1"/>
  <c r="U55" i="1" s="1"/>
  <c r="R55" i="1"/>
  <c r="S54" i="1"/>
  <c r="R54" i="1"/>
  <c r="S53" i="1"/>
  <c r="U53" i="1" s="1"/>
  <c r="R53" i="1"/>
  <c r="S52" i="1"/>
  <c r="R52" i="1"/>
  <c r="S51" i="1"/>
  <c r="W51" i="1" s="1"/>
  <c r="R51" i="1"/>
  <c r="S50" i="1"/>
  <c r="W50" i="1" s="1"/>
  <c r="R50" i="1"/>
  <c r="S49" i="1"/>
  <c r="W49" i="1" s="1"/>
  <c r="R49" i="1"/>
  <c r="S48" i="1"/>
  <c r="W48" i="1" s="1"/>
  <c r="R48" i="1"/>
  <c r="S47" i="1"/>
  <c r="W47" i="1" s="1"/>
  <c r="R47" i="1"/>
  <c r="S46" i="1"/>
  <c r="W46" i="1" s="1"/>
  <c r="R46" i="1"/>
  <c r="S45" i="1"/>
  <c r="U45" i="1" s="1"/>
  <c r="R45" i="1"/>
  <c r="S44" i="1"/>
  <c r="R44" i="1"/>
  <c r="S43" i="1"/>
  <c r="U43" i="1" s="1"/>
  <c r="R43" i="1"/>
  <c r="S42" i="1"/>
  <c r="R42" i="1"/>
  <c r="S41" i="1"/>
  <c r="U41" i="1" s="1"/>
  <c r="R41" i="1"/>
  <c r="S40" i="1"/>
  <c r="R40" i="1"/>
  <c r="S39" i="1"/>
  <c r="U39" i="1" s="1"/>
  <c r="R39" i="1"/>
  <c r="S37" i="1"/>
  <c r="R37" i="1"/>
  <c r="S36" i="1"/>
  <c r="U36" i="1" s="1"/>
  <c r="R36" i="1"/>
  <c r="S35" i="1"/>
  <c r="R35" i="1"/>
  <c r="S34" i="1"/>
  <c r="U34" i="1" s="1"/>
  <c r="R34" i="1"/>
  <c r="S32" i="1"/>
  <c r="W32" i="1" s="1"/>
  <c r="R32" i="1"/>
  <c r="S31" i="1"/>
  <c r="U31" i="1" s="1"/>
  <c r="R31" i="1"/>
  <c r="S30" i="1"/>
  <c r="R30" i="1"/>
  <c r="S29" i="1"/>
  <c r="U29" i="1" s="1"/>
  <c r="R29" i="1"/>
  <c r="S28" i="1"/>
  <c r="R28" i="1"/>
  <c r="S27" i="1"/>
  <c r="U27" i="1" s="1"/>
  <c r="R27" i="1"/>
  <c r="S26" i="1"/>
  <c r="R26" i="1"/>
  <c r="S24" i="1"/>
  <c r="U24" i="1" s="1"/>
  <c r="R24" i="1"/>
  <c r="S23" i="1"/>
  <c r="R23" i="1"/>
  <c r="S22" i="1"/>
  <c r="U22" i="1" s="1"/>
  <c r="R22" i="1"/>
  <c r="S21" i="1"/>
  <c r="R21" i="1"/>
  <c r="S20" i="1"/>
  <c r="W20" i="1" s="1"/>
  <c r="R20" i="1"/>
  <c r="S19" i="1"/>
  <c r="W19" i="1" s="1"/>
  <c r="R19" i="1"/>
  <c r="S18" i="1"/>
  <c r="U18" i="1" s="1"/>
  <c r="R18" i="1"/>
  <c r="S17" i="1"/>
  <c r="R17" i="1"/>
  <c r="S16" i="1"/>
  <c r="U16" i="1" s="1"/>
  <c r="R16" i="1"/>
  <c r="S15" i="1"/>
  <c r="R15" i="1"/>
  <c r="S14" i="1"/>
  <c r="U14" i="1" s="1"/>
  <c r="R14" i="1"/>
  <c r="S13" i="1"/>
  <c r="W13" i="1" s="1"/>
  <c r="R13" i="1"/>
  <c r="H47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G91" i="1"/>
  <c r="H91" i="1"/>
  <c r="I91" i="1"/>
  <c r="J91" i="1"/>
  <c r="G90" i="1"/>
  <c r="H90" i="1"/>
  <c r="I90" i="1"/>
  <c r="J90" i="1"/>
  <c r="G89" i="1"/>
  <c r="H89" i="1"/>
  <c r="I89" i="1"/>
  <c r="J89" i="1"/>
  <c r="G88" i="1"/>
  <c r="H88" i="1"/>
  <c r="I88" i="1"/>
  <c r="J88" i="1"/>
  <c r="G87" i="1"/>
  <c r="H87" i="1"/>
  <c r="I87" i="1"/>
  <c r="J87" i="1"/>
  <c r="G86" i="1"/>
  <c r="H86" i="1"/>
  <c r="I86" i="1"/>
  <c r="J86" i="1"/>
  <c r="G85" i="1"/>
  <c r="H85" i="1"/>
  <c r="I85" i="1"/>
  <c r="J85" i="1"/>
  <c r="G84" i="1"/>
  <c r="H84" i="1"/>
  <c r="I84" i="1"/>
  <c r="J84" i="1"/>
  <c r="G83" i="1"/>
  <c r="H83" i="1"/>
  <c r="I83" i="1"/>
  <c r="J83" i="1"/>
  <c r="G70" i="1"/>
  <c r="H70" i="1"/>
  <c r="I70" i="1"/>
  <c r="J70" i="1"/>
  <c r="G60" i="1"/>
  <c r="H60" i="1"/>
  <c r="I60" i="1"/>
  <c r="J60" i="1"/>
  <c r="G59" i="1"/>
  <c r="H59" i="1"/>
  <c r="I59" i="1"/>
  <c r="J59" i="1"/>
  <c r="G58" i="1"/>
  <c r="H58" i="1"/>
  <c r="I58" i="1"/>
  <c r="J58" i="1"/>
  <c r="G57" i="1"/>
  <c r="H57" i="1"/>
  <c r="I57" i="1"/>
  <c r="J57" i="1"/>
  <c r="G51" i="1"/>
  <c r="H51" i="1"/>
  <c r="I51" i="1"/>
  <c r="J51" i="1"/>
  <c r="Q13" i="1"/>
  <c r="P13" i="1"/>
  <c r="O13" i="1"/>
  <c r="N13" i="1"/>
  <c r="F38" i="1"/>
  <c r="S38" i="1" s="1"/>
  <c r="E38" i="1"/>
  <c r="R38" i="1" s="1"/>
  <c r="D38" i="1"/>
  <c r="F33" i="1"/>
  <c r="S33" i="1" s="1"/>
  <c r="W33" i="1" s="1"/>
  <c r="E33" i="1"/>
  <c r="R33" i="1" s="1"/>
  <c r="D33" i="1"/>
  <c r="J33" i="1" s="1"/>
  <c r="F25" i="1"/>
  <c r="S25" i="1" s="1"/>
  <c r="W25" i="1" s="1"/>
  <c r="E25" i="1"/>
  <c r="R25" i="1" s="1"/>
  <c r="D25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92" i="1"/>
  <c r="H92" i="1"/>
  <c r="I92" i="1"/>
  <c r="J92" i="1"/>
  <c r="G93" i="1"/>
  <c r="H93" i="1"/>
  <c r="I93" i="1"/>
  <c r="J93" i="1"/>
  <c r="G94" i="1"/>
  <c r="H94" i="1"/>
  <c r="I94" i="1"/>
  <c r="J94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J13" i="1"/>
  <c r="I13" i="1"/>
  <c r="H13" i="1"/>
  <c r="G13" i="1"/>
  <c r="H126" i="1" l="1"/>
  <c r="T108" i="1"/>
  <c r="S110" i="1"/>
  <c r="T110" i="1" s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65" i="1"/>
  <c r="T167" i="1"/>
  <c r="T169" i="1"/>
  <c r="T171" i="1"/>
  <c r="T173" i="1"/>
  <c r="T175" i="1"/>
  <c r="T177" i="1"/>
  <c r="I112" i="1"/>
  <c r="J125" i="1"/>
  <c r="H128" i="1"/>
  <c r="Q110" i="1"/>
  <c r="R126" i="1"/>
  <c r="T126" i="1" s="1"/>
  <c r="H110" i="1"/>
  <c r="N131" i="1"/>
  <c r="U15" i="1"/>
  <c r="U17" i="1"/>
  <c r="U21" i="1"/>
  <c r="U23" i="1"/>
  <c r="U26" i="1"/>
  <c r="U28" i="1"/>
  <c r="U30" i="1"/>
  <c r="U35" i="1"/>
  <c r="U37" i="1"/>
  <c r="U40" i="1"/>
  <c r="U42" i="1"/>
  <c r="U44" i="1"/>
  <c r="U52" i="1"/>
  <c r="U54" i="1"/>
  <c r="U56" i="1"/>
  <c r="U58" i="1"/>
  <c r="U60" i="1"/>
  <c r="U64" i="1"/>
  <c r="S126" i="1"/>
  <c r="S131" i="1"/>
  <c r="U178" i="1"/>
  <c r="U180" i="1"/>
  <c r="U182" i="1"/>
  <c r="O114" i="1"/>
  <c r="P125" i="1"/>
  <c r="P131" i="1"/>
  <c r="J126" i="1"/>
  <c r="G110" i="1"/>
  <c r="I130" i="1"/>
  <c r="O125" i="1"/>
  <c r="K127" i="1"/>
  <c r="P129" i="1"/>
  <c r="Q131" i="1"/>
  <c r="U177" i="1"/>
  <c r="E118" i="1"/>
  <c r="E129" i="1"/>
  <c r="L111" i="1"/>
  <c r="L123" i="1" s="1"/>
  <c r="L132" i="1" s="1"/>
  <c r="U65" i="1"/>
  <c r="U66" i="1"/>
  <c r="U72" i="1"/>
  <c r="U73" i="1"/>
  <c r="U74" i="1"/>
  <c r="U75" i="1"/>
  <c r="U76" i="1"/>
  <c r="U77" i="1"/>
  <c r="U80" i="1"/>
  <c r="U81" i="1"/>
  <c r="U82" i="1"/>
  <c r="U92" i="1"/>
  <c r="U93" i="1"/>
  <c r="U94" i="1"/>
  <c r="U96" i="1"/>
  <c r="U97" i="1"/>
  <c r="U98" i="1"/>
  <c r="U99" i="1"/>
  <c r="U100" i="1"/>
  <c r="U101" i="1"/>
  <c r="T113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G112" i="1"/>
  <c r="N128" i="1"/>
  <c r="P118" i="1"/>
  <c r="P128" i="1"/>
  <c r="K111" i="1"/>
  <c r="K123" i="1" s="1"/>
  <c r="Q112" i="1"/>
  <c r="Q128" i="1"/>
  <c r="J118" i="1"/>
  <c r="P130" i="1"/>
  <c r="D123" i="1"/>
  <c r="I111" i="1"/>
  <c r="D127" i="1"/>
  <c r="J127" i="1" s="1"/>
  <c r="T121" i="1"/>
  <c r="F127" i="1"/>
  <c r="F123" i="1"/>
  <c r="E127" i="1"/>
  <c r="E124" i="1" s="1"/>
  <c r="R130" i="1"/>
  <c r="E111" i="1"/>
  <c r="O118" i="1"/>
  <c r="R120" i="1"/>
  <c r="T120" i="1" s="1"/>
  <c r="O120" i="1"/>
  <c r="S118" i="1"/>
  <c r="N118" i="1"/>
  <c r="M111" i="1"/>
  <c r="M123" i="1" s="1"/>
  <c r="T117" i="1"/>
  <c r="N130" i="1"/>
  <c r="M127" i="1"/>
  <c r="P127" i="1" s="1"/>
  <c r="R114" i="1"/>
  <c r="L129" i="1"/>
  <c r="O128" i="1"/>
  <c r="O129" i="1"/>
  <c r="L127" i="1"/>
  <c r="N129" i="1"/>
  <c r="R129" i="1"/>
  <c r="T129" i="1" s="1"/>
  <c r="T122" i="1"/>
  <c r="T130" i="1"/>
  <c r="U121" i="1"/>
  <c r="F124" i="1"/>
  <c r="G131" i="1"/>
  <c r="R131" i="1"/>
  <c r="T131" i="1" s="1"/>
  <c r="U130" i="1"/>
  <c r="R128" i="1"/>
  <c r="J110" i="1"/>
  <c r="G125" i="1"/>
  <c r="R125" i="1"/>
  <c r="T115" i="1"/>
  <c r="T114" i="1"/>
  <c r="S112" i="1"/>
  <c r="T116" i="1"/>
  <c r="R118" i="1"/>
  <c r="R112" i="1"/>
  <c r="U122" i="1"/>
  <c r="U120" i="1"/>
  <c r="T119" i="1"/>
  <c r="U119" i="1"/>
  <c r="U117" i="1"/>
  <c r="U116" i="1"/>
  <c r="U114" i="1"/>
  <c r="U113" i="1"/>
  <c r="U110" i="1"/>
  <c r="U184" i="1"/>
  <c r="U185" i="1"/>
  <c r="U186" i="1"/>
  <c r="U187" i="1"/>
  <c r="U188" i="1"/>
  <c r="U189" i="1"/>
  <c r="U102" i="1"/>
  <c r="T105" i="1"/>
  <c r="T106" i="1"/>
  <c r="P95" i="1"/>
  <c r="T33" i="1"/>
  <c r="U38" i="1"/>
  <c r="Q95" i="1"/>
  <c r="T38" i="1"/>
  <c r="D95" i="1"/>
  <c r="T25" i="1"/>
  <c r="U103" i="1"/>
  <c r="U104" i="1"/>
  <c r="W103" i="1"/>
  <c r="W101" i="1"/>
  <c r="W99" i="1"/>
  <c r="W97" i="1"/>
  <c r="W94" i="1"/>
  <c r="W92" i="1"/>
  <c r="W82" i="1"/>
  <c r="W80" i="1"/>
  <c r="W76" i="1"/>
  <c r="W74" i="1"/>
  <c r="W72" i="1"/>
  <c r="W66" i="1"/>
  <c r="W64" i="1"/>
  <c r="W60" i="1"/>
  <c r="W58" i="1"/>
  <c r="W56" i="1"/>
  <c r="W54" i="1"/>
  <c r="W52" i="1"/>
  <c r="W44" i="1"/>
  <c r="W42" i="1"/>
  <c r="W40" i="1"/>
  <c r="W38" i="1"/>
  <c r="W36" i="1"/>
  <c r="W34" i="1"/>
  <c r="W30" i="1"/>
  <c r="W28" i="1"/>
  <c r="W26" i="1"/>
  <c r="W24" i="1"/>
  <c r="W22" i="1"/>
  <c r="W18" i="1"/>
  <c r="W16" i="1"/>
  <c r="W14" i="1"/>
  <c r="F95" i="1"/>
  <c r="S95" i="1" s="1"/>
  <c r="T45" i="1"/>
  <c r="T47" i="1"/>
  <c r="T60" i="1"/>
  <c r="T63" i="1"/>
  <c r="T65" i="1"/>
  <c r="T68" i="1"/>
  <c r="T69" i="1"/>
  <c r="T70" i="1"/>
  <c r="T78" i="1"/>
  <c r="T79" i="1"/>
  <c r="T80" i="1"/>
  <c r="T81" i="1"/>
  <c r="T82" i="1"/>
  <c r="T83" i="1"/>
  <c r="W104" i="1"/>
  <c r="W102" i="1"/>
  <c r="W100" i="1"/>
  <c r="W98" i="1"/>
  <c r="W96" i="1"/>
  <c r="W93" i="1"/>
  <c r="W81" i="1"/>
  <c r="W77" i="1"/>
  <c r="W75" i="1"/>
  <c r="W73" i="1"/>
  <c r="W65" i="1"/>
  <c r="W59" i="1"/>
  <c r="W57" i="1"/>
  <c r="W55" i="1"/>
  <c r="W53" i="1"/>
  <c r="W45" i="1"/>
  <c r="W43" i="1"/>
  <c r="W41" i="1"/>
  <c r="W39" i="1"/>
  <c r="W37" i="1"/>
  <c r="W35" i="1"/>
  <c r="W31" i="1"/>
  <c r="W29" i="1"/>
  <c r="W27" i="1"/>
  <c r="W23" i="1"/>
  <c r="W21" i="1"/>
  <c r="W17" i="1"/>
  <c r="W15" i="1"/>
  <c r="E95" i="1"/>
  <c r="U33" i="1"/>
  <c r="U63" i="1"/>
  <c r="U67" i="1"/>
  <c r="U13" i="1"/>
  <c r="T14" i="1"/>
  <c r="T15" i="1"/>
  <c r="T17" i="1"/>
  <c r="T20" i="1"/>
  <c r="T23" i="1"/>
  <c r="T24" i="1"/>
  <c r="T30" i="1"/>
  <c r="T31" i="1"/>
  <c r="T32" i="1"/>
  <c r="T34" i="1"/>
  <c r="T36" i="1"/>
  <c r="T37" i="1"/>
  <c r="T41" i="1"/>
  <c r="T43" i="1"/>
  <c r="T44" i="1"/>
  <c r="T49" i="1"/>
  <c r="T51" i="1"/>
  <c r="T57" i="1"/>
  <c r="T62" i="1"/>
  <c r="T64" i="1"/>
  <c r="T66" i="1"/>
  <c r="T71" i="1"/>
  <c r="T72" i="1"/>
  <c r="T73" i="1"/>
  <c r="T76" i="1"/>
  <c r="T84" i="1"/>
  <c r="T85" i="1"/>
  <c r="T86" i="1"/>
  <c r="T87" i="1"/>
  <c r="T88" i="1"/>
  <c r="T89" i="1"/>
  <c r="T90" i="1"/>
  <c r="T91" i="1"/>
  <c r="U25" i="1"/>
  <c r="T13" i="1"/>
  <c r="T16" i="1"/>
  <c r="T18" i="1"/>
  <c r="T19" i="1"/>
  <c r="U19" i="1"/>
  <c r="T21" i="1"/>
  <c r="T22" i="1"/>
  <c r="T26" i="1"/>
  <c r="T27" i="1"/>
  <c r="T28" i="1"/>
  <c r="T29" i="1"/>
  <c r="T35" i="1"/>
  <c r="T39" i="1"/>
  <c r="T40" i="1"/>
  <c r="T42" i="1"/>
  <c r="T46" i="1"/>
  <c r="U46" i="1"/>
  <c r="T48" i="1"/>
  <c r="U48" i="1"/>
  <c r="T50" i="1"/>
  <c r="U50" i="1"/>
  <c r="T52" i="1"/>
  <c r="T53" i="1"/>
  <c r="T54" i="1"/>
  <c r="T55" i="1"/>
  <c r="T56" i="1"/>
  <c r="T58" i="1"/>
  <c r="T59" i="1"/>
  <c r="T61" i="1"/>
  <c r="U61" i="1"/>
  <c r="T67" i="1"/>
  <c r="U70" i="1"/>
  <c r="U71" i="1"/>
  <c r="U78" i="1"/>
  <c r="U79" i="1"/>
  <c r="U91" i="1"/>
  <c r="U105" i="1"/>
  <c r="U20" i="1"/>
  <c r="U32" i="1"/>
  <c r="U47" i="1"/>
  <c r="U49" i="1"/>
  <c r="U51" i="1"/>
  <c r="U62" i="1"/>
  <c r="U68" i="1"/>
  <c r="U69" i="1"/>
  <c r="T74" i="1"/>
  <c r="T75" i="1"/>
  <c r="T77" i="1"/>
  <c r="U83" i="1"/>
  <c r="U84" i="1"/>
  <c r="U85" i="1"/>
  <c r="U86" i="1"/>
  <c r="U87" i="1"/>
  <c r="U88" i="1"/>
  <c r="U89" i="1"/>
  <c r="U90" i="1"/>
  <c r="T92" i="1"/>
  <c r="T93" i="1"/>
  <c r="T94" i="1"/>
  <c r="T96" i="1"/>
  <c r="T97" i="1"/>
  <c r="T98" i="1"/>
  <c r="T99" i="1"/>
  <c r="T100" i="1"/>
  <c r="T101" i="1"/>
  <c r="T102" i="1"/>
  <c r="T103" i="1"/>
  <c r="T104" i="1"/>
  <c r="U106" i="1"/>
  <c r="U107" i="1"/>
  <c r="U108" i="1"/>
  <c r="U109" i="1"/>
  <c r="J25" i="1"/>
  <c r="G25" i="1"/>
  <c r="H33" i="1"/>
  <c r="R95" i="1"/>
  <c r="I33" i="1"/>
  <c r="G33" i="1"/>
  <c r="I38" i="1"/>
  <c r="G38" i="1"/>
  <c r="J38" i="1"/>
  <c r="H38" i="1"/>
  <c r="I25" i="1"/>
  <c r="H25" i="1"/>
  <c r="U126" i="1" l="1"/>
  <c r="N111" i="1"/>
  <c r="G127" i="1"/>
  <c r="U131" i="1"/>
  <c r="H129" i="1"/>
  <c r="G129" i="1"/>
  <c r="Q123" i="1"/>
  <c r="G118" i="1"/>
  <c r="H118" i="1"/>
  <c r="I127" i="1"/>
  <c r="Q127" i="1"/>
  <c r="Q111" i="1"/>
  <c r="K132" i="1"/>
  <c r="S111" i="1"/>
  <c r="O111" i="1"/>
  <c r="D132" i="1"/>
  <c r="J123" i="1"/>
  <c r="F132" i="1"/>
  <c r="I132" i="1" s="1"/>
  <c r="I123" i="1"/>
  <c r="S123" i="1"/>
  <c r="G124" i="1"/>
  <c r="G111" i="1"/>
  <c r="E123" i="1"/>
  <c r="R111" i="1"/>
  <c r="H111" i="1"/>
  <c r="H127" i="1"/>
  <c r="R127" i="1"/>
  <c r="U127" i="1" s="1"/>
  <c r="S127" i="1"/>
  <c r="P111" i="1"/>
  <c r="M124" i="1"/>
  <c r="P124" i="1" s="1"/>
  <c r="O123" i="1"/>
  <c r="N123" i="1"/>
  <c r="M132" i="1"/>
  <c r="P132" i="1" s="1"/>
  <c r="O132" i="1"/>
  <c r="P123" i="1"/>
  <c r="L124" i="1"/>
  <c r="O127" i="1"/>
  <c r="N127" i="1"/>
  <c r="N132" i="1"/>
  <c r="U129" i="1"/>
  <c r="I124" i="1"/>
  <c r="H124" i="1"/>
  <c r="T128" i="1"/>
  <c r="U128" i="1"/>
  <c r="T125" i="1"/>
  <c r="U125" i="1"/>
  <c r="T118" i="1"/>
  <c r="U118" i="1"/>
  <c r="T112" i="1"/>
  <c r="U112" i="1"/>
  <c r="U95" i="1"/>
  <c r="W95" i="1"/>
  <c r="T95" i="1"/>
  <c r="J95" i="1"/>
  <c r="G95" i="1"/>
  <c r="I95" i="1"/>
  <c r="H95" i="1"/>
  <c r="T127" i="1" l="1"/>
  <c r="T111" i="1"/>
  <c r="Q132" i="1"/>
  <c r="J132" i="1"/>
  <c r="S132" i="1"/>
  <c r="U111" i="1"/>
  <c r="H123" i="1"/>
  <c r="E132" i="1"/>
  <c r="G123" i="1"/>
  <c r="R123" i="1"/>
  <c r="S124" i="1"/>
  <c r="O124" i="1"/>
  <c r="N124" i="1"/>
  <c r="R124" i="1"/>
  <c r="U123" i="1" l="1"/>
  <c r="T123" i="1"/>
  <c r="G132" i="1"/>
  <c r="H132" i="1"/>
  <c r="R132" i="1"/>
  <c r="U124" i="1"/>
  <c r="T124" i="1"/>
  <c r="U132" i="1" l="1"/>
  <c r="T132" i="1"/>
</calcChain>
</file>

<file path=xl/sharedStrings.xml><?xml version="1.0" encoding="utf-8"?>
<sst xmlns="http://schemas.openxmlformats.org/spreadsheetml/2006/main" count="290" uniqueCount="248">
  <si>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</si>
  <si>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</si>
  <si>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</si>
  <si>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</si>
  <si>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</si>
  <si>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</si>
  <si>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</si>
  <si>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</si>
  <si>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</si>
  <si>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</si>
  <si>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</si>
  <si>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</si>
  <si>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</si>
  <si>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</si>
  <si>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</si>
  <si>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</si>
  <si>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</si>
  <si>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</si>
  <si>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</si>
  <si>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</si>
  <si>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</si>
  <si>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</si>
  <si>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</si>
  <si>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</si>
  <si>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</si>
  <si>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</si>
  <si>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</si>
  <si>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</si>
  <si>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</si>
  <si>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</si>
  <si>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</si>
  <si>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</si>
  <si>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</si>
  <si>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</si>
  <si>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</si>
  <si>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</si>
  <si>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</si>
  <si>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</si>
  <si>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</si>
  <si>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</si>
  <si>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</si>
  <si>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</si>
  <si>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</si>
  <si>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</si>
  <si>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</si>
  <si>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</si>
  <si>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</si>
  <si>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</si>
  <si>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</si>
  <si>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</si>
  <si>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</si>
  <si>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</si>
  <si>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</si>
  <si>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</si>
  <si>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</si>
  <si>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</si>
  <si>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</si>
  <si>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</si>
  <si>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</si>
  <si>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</si>
  <si>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</si>
  <si>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</si>
  <si>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Туристичний збір </t>
  </si>
  <si>
    <t>Туристичний збір, сплачений юридичними особами 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</si>
  <si>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</si>
  <si>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</si>
  <si>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Податки та збори, не віднесені до інших категорій 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</si>
  <si>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</si>
  <si>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Державне мито, не віднесене до інших категорій  </t>
  </si>
  <si>
    <t>Доходи від операцій з капіталом  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</si>
  <si>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</si>
  <si>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  </t>
  </si>
  <si>
    <t>Дотації  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</si>
  <si>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</si>
  <si>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</si>
  <si>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2017 рік</t>
  </si>
  <si>
    <t>%</t>
  </si>
  <si>
    <t>2016 рік</t>
  </si>
  <si>
    <t>14020000+14030000</t>
  </si>
  <si>
    <t>Акцизний податок з вироблених в Україні та ввезених в Україну підакцизних товарів</t>
  </si>
  <si>
    <t>18010100-18010400</t>
  </si>
  <si>
    <t>Податок на нерухоме майно відмінне від земельної ділянки</t>
  </si>
  <si>
    <t>18010500-18010900</t>
  </si>
  <si>
    <t>Плата за землю</t>
  </si>
  <si>
    <t>*</t>
  </si>
  <si>
    <t>власні доходи крім 11010000, 14000000, 18010100-18010900, 18050000, 21049999</t>
  </si>
  <si>
    <t>Інші податкові та неподаткові надходження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</si>
  <si>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</si>
  <si>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</si>
  <si>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</si>
  <si>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</si>
  <si>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</si>
  <si>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Надходження коштів від відшкодування втрат сільськогосподарського і лісогосподарського виробництва 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</si>
  <si>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</si>
  <si>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</si>
  <si>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</si>
  <si>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</si>
  <si>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</si>
  <si>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</si>
  <si>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</si>
  <si>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</si>
  <si>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</si>
  <si>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виконано</t>
  </si>
  <si>
    <t>затверджено</t>
  </si>
  <si>
    <t xml:space="preserve">відхилення </t>
  </si>
  <si>
    <t>відхилення виконання 2017 року від 2016 року</t>
  </si>
  <si>
    <t>Загальний фонд</t>
  </si>
  <si>
    <t>Спеціальний фонд</t>
  </si>
  <si>
    <t>РАЗОМ</t>
  </si>
  <si>
    <t xml:space="preserve">Кошти, що передаються (отримуються), як компенсація із загального фонду державного бюджету бюджетам місцевого самоврядування відповідно до вимог пункту 43 розділу VI "Прикінцеві та перехідні положення" Бюджетного кодексу України та ПКМУ від 08.02.2017 №96 "Деякі питання зарахування частини акцизного податкуз виробленого в Україні та ввезеного на митну територію України пального до бюджетів місцевого самоврядування" </t>
  </si>
  <si>
    <t>Код рядка</t>
  </si>
  <si>
    <t>Усього доходів без урахування міжбюджетних трансфертів</t>
  </si>
  <si>
    <t>Усього доходів</t>
  </si>
  <si>
    <t>Дефіцит (-)/ профіцит (+)</t>
  </si>
  <si>
    <t>Внутрішнє фінансування</t>
  </si>
  <si>
    <t>Фінансування за рахунок залишків на рахунках бюджетних установ</t>
  </si>
  <si>
    <t>На початок періоду</t>
  </si>
  <si>
    <t>На кінець періоду</t>
  </si>
  <si>
    <t>Інші розрахунки</t>
  </si>
  <si>
    <t xml:space="preserve">Повернення коштів з депозитів </t>
  </si>
  <si>
    <t>Розміщення бюджетних коштів на депозитах</t>
  </si>
  <si>
    <t>Фінансування за рахунок зміни залишків коштів бюджетів</t>
  </si>
  <si>
    <t>Кошти, що передаються із загального фонду до бюджету розвитку (спеціального фонду)</t>
  </si>
  <si>
    <t>Разом коштів, отриманих з усіх джерел фінансування бюджету за типом кредитора</t>
  </si>
  <si>
    <t>Фінансування за активними операціями</t>
  </si>
  <si>
    <t>Зміни обсягів бюджетних коштів</t>
  </si>
  <si>
    <t>Разом коштів, отриманих з усіх джерел фінансування бюджету за типом боргового зобов'язання</t>
  </si>
  <si>
    <t>0100</t>
  </si>
  <si>
    <t>Державне управління</t>
  </si>
  <si>
    <t>2000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</si>
  <si>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</si>
  <si>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</si>
  <si>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1000</t>
  </si>
  <si>
    <t>Освіта</t>
  </si>
  <si>
    <t>1010</t>
  </si>
  <si>
    <t>Дошкільна освіта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</si>
  <si>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</si>
  <si>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</si>
  <si>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1040</t>
  </si>
  <si>
    <t>Надання загальної середньої освіти загальноосвітніми школами-інтернатами, загальноосвітніми санаторними школами-інтернатами</t>
  </si>
  <si>
    <t>1090</t>
  </si>
  <si>
    <t>Надання позашкільної освіти позашкільними закладами освіти, заходи із позашкільної роботи з дітьми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</si>
  <si>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</si>
  <si>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</si>
  <si>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</si>
  <si>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</si>
  <si>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1230</t>
  </si>
  <si>
    <t>Надання допомоги дітям-сиротам і дітям, позбавленим батьківського піклування, яким виповнюється 18 років</t>
  </si>
  <si>
    <t>Охорона здоров`я</t>
  </si>
  <si>
    <t>2180</t>
  </si>
  <si>
    <t>Первинна медична допомога населенню</t>
  </si>
  <si>
    <t>3000</t>
  </si>
  <si>
    <t>Соціальний захист та соціальне забезпечення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</si>
  <si>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</si>
  <si>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</si>
  <si>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</si>
  <si>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</si>
  <si>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3400</t>
  </si>
  <si>
    <t>Інші видатки на соціальний захист населення</t>
  </si>
  <si>
    <t>4000</t>
  </si>
  <si>
    <t>Культура і мистецтво</t>
  </si>
  <si>
    <t>4040</t>
  </si>
  <si>
    <t>Видатки на заходи, передбачені державними і місцевими програмами розвитку культури і мистецтва</t>
  </si>
  <si>
    <t>4060</t>
  </si>
  <si>
    <t>Бібліотеки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</si>
  <si>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</si>
  <si>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</si>
  <si>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</si>
  <si>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</si>
  <si>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4200</t>
  </si>
  <si>
    <t>Інші культурно-освітні заклади та заходи</t>
  </si>
  <si>
    <t>5000</t>
  </si>
  <si>
    <t>Фізична культура і спорт</t>
  </si>
  <si>
    <t>5032</t>
  </si>
  <si>
    <t>Фінансова підтримка дитячо-юнацьких спортивних шкіл фізкультурно-спортивних товариств</t>
  </si>
  <si>
    <t>6000</t>
  </si>
  <si>
    <t>Житлово-комунальне господарство</t>
  </si>
  <si>
    <t>6010</t>
  </si>
  <si>
    <t>Забезпечення надійного та безперебійного функціонування житлово-експлуатаційного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</si>
  <si>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</si>
  <si>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</si>
  <si>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</si>
  <si>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</si>
  <si>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6110</t>
  </si>
  <si>
    <t>Заходи, пов`язані з поліпшенням питної води</t>
  </si>
  <si>
    <t>6120</t>
  </si>
  <si>
    <t>Забезпечення збору та вивезення сміття і відходів, надійної та безперебійної експлуатації каналізаційних систем</t>
  </si>
  <si>
    <t>6130</t>
  </si>
  <si>
    <t>Забезпечення функціонування комбінатів комунальних підприємств, районних виробничих об`єднань та інших підприємств, установ та організацій житлово-комунального господарства</t>
  </si>
  <si>
    <t>6600</t>
  </si>
  <si>
    <t>Транспорт, дорожнє господарство, зв`язок, телекомунікації та інформатика</t>
  </si>
  <si>
    <t>6650</t>
  </si>
  <si>
    <t>Утримання та розвиток інфраструктури доріг</t>
  </si>
  <si>
    <t>7300</t>
  </si>
  <si>
    <t>Сільське і лісове господарство, рибне господарство та мисливство</t>
  </si>
  <si>
    <t>7310</t>
  </si>
  <si>
    <t>Проведення заходів із землеустрою</t>
  </si>
  <si>
    <t>7800</t>
  </si>
  <si>
    <t>Запобігання та ліквідація надзвичайних ситуацій та наслідків стихійного лиха</t>
  </si>
  <si>
    <t>7840</t>
  </si>
  <si>
    <t>Організація рятування на водах</t>
  </si>
  <si>
    <t>8000</t>
  </si>
  <si>
    <t>Видатки, не віднесені до основних груп</t>
  </si>
  <si>
    <t>Проведення місцевих виборів</t>
  </si>
  <si>
    <t>8120</t>
  </si>
  <si>
    <t>Реверсна дотація</t>
  </si>
  <si>
    <t>8290</t>
  </si>
  <si>
    <t>Субвенція на утримання об`єктів спільного користування чи ліквідацію негативних наслідків діяльності об`єктів спільного користування</t>
  </si>
  <si>
    <t>8370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</si>
  <si>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</si>
  <si>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8390</t>
  </si>
  <si>
    <t>8600</t>
  </si>
  <si>
    <t>Інші видатки</t>
  </si>
  <si>
    <t>8700</t>
  </si>
  <si>
    <t>Інші додаткові дотації</t>
  </si>
  <si>
    <t>8800</t>
  </si>
  <si>
    <t>Інші субвенції</t>
  </si>
  <si>
    <t>6021</t>
  </si>
  <si>
    <t>Капітальний ремонт житлового фонду</t>
  </si>
  <si>
    <t>6300</t>
  </si>
  <si>
    <t>Будівництво</t>
  </si>
  <si>
    <t>6310</t>
  </si>
  <si>
    <t>Реалізація заходів щодо інвестиційного розвитку території</t>
  </si>
  <si>
    <t>6430</t>
  </si>
  <si>
    <t>Розробка схем та проектних рішень масового застосування</t>
  </si>
  <si>
    <t>7400</t>
  </si>
  <si>
    <t>Інші послуги, пов`язані з економічною діяльністю</t>
  </si>
  <si>
    <t>7470</t>
  </si>
  <si>
    <t>Внески до статутного капіталу суб`єктів господарювання</t>
  </si>
  <si>
    <t>9100</t>
  </si>
  <si>
    <t>Цільові фонди</t>
  </si>
  <si>
    <t>9110</t>
  </si>
  <si>
    <t>Охорона та раціональне використання природних ресурсів</t>
  </si>
  <si>
    <t>9120</t>
  </si>
  <si>
    <t>Утилізація відходів</t>
  </si>
  <si>
    <t>9140</t>
  </si>
  <si>
    <t>Інша діяльність у сфері охорони навколишнього природного середовища</t>
  </si>
  <si>
    <t>8021</t>
  </si>
  <si>
    <t>Всього видатків</t>
  </si>
  <si>
    <t xml:space="preserve">Додаток </t>
  </si>
  <si>
    <t>ЗВІТ</t>
  </si>
  <si>
    <t xml:space="preserve">про виконання міського бюджету </t>
  </si>
  <si>
    <t>за 2017 рік</t>
  </si>
  <si>
    <t>гривні</t>
  </si>
  <si>
    <t>до рішення міської ради</t>
  </si>
  <si>
    <t>від 23 лютого 2018 року №660</t>
  </si>
  <si>
    <t>Секретар міської ради</t>
  </si>
  <si>
    <t>О.М.ЯРОШЕНКО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</si>
</sst>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_ ;[Red]\-#,##0\ "/>
  </numFmts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1" xfId="0" applyNumberFormat="1" applyFont="1" applyFill="1" applyBorder="1"/>
    <xf numFmtId="164" fontId="0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/>
    <xf numFmtId="165" fontId="1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16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165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/>
    <xf numFmtId="0" fontId="0" fillId="0" borderId="1" xfId="0" quotePrefix="1" applyFill="1" applyBorder="1"/>
    <xf numFmtId="0" fontId="0" fillId="0" borderId="1" xfId="0" applyFill="1" applyBorder="1" applyAlignment="1">
      <alignment horizontal="left"/>
    </xf>
    <xf numFmtId="0" fontId="1" fillId="0" borderId="1" xfId="0" quotePrefix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5"/>
  <sheetViews>
    <sheetView tabSelected="1" view="pageBreakPreview" zoomScaleNormal="100" zoomScaleSheetLayoutView="100" workbookViewId="0">
      <pane xSplit="3" ySplit="12" topLeftCell="D184" activePane="bottomRight" state="frozen"/>
      <selection pane="topRight" activeCell="D1" sqref="D1"/>
      <selection pane="bottomLeft" activeCell="A11" sqref="A11"/>
      <selection pane="bottomRight" activeCell="A191" sqref="A191:XFD191"/>
    </sheetView>
  </sheetViews>
  <sheetFormatPr defaultColWidth="9.109375" defaultRowHeight="13.8" x14ac:dyDescent="0.3"/>
  <cols>
    <col min="1" max="1" width="3.88671875" style="7" customWidth="1"/>
    <col min="2" max="2" width="9.33203125" style="7" bestFit="1" customWidth="1"/>
    <col min="3" max="3" width="38.5546875" style="31" customWidth="1"/>
    <col min="4" max="4" width="10.88671875" style="7" bestFit="1" customWidth="1"/>
    <col min="5" max="5" width="11.88671875" style="7" bestFit="1" customWidth="1"/>
    <col min="6" max="6" width="11.33203125" style="7" bestFit="1" customWidth="1"/>
    <col min="7" max="7" width="10.88671875" style="7" bestFit="1" customWidth="1"/>
    <col min="8" max="8" width="12.5546875" style="7" bestFit="1" customWidth="1"/>
    <col min="9" max="9" width="10.88671875" style="7" bestFit="1" customWidth="1"/>
    <col min="10" max="10" width="12" style="7" bestFit="1" customWidth="1"/>
    <col min="11" max="11" width="11.33203125" style="7" bestFit="1" customWidth="1"/>
    <col min="12" max="12" width="11.88671875" style="7" customWidth="1"/>
    <col min="13" max="13" width="11.88671875" style="7" bestFit="1" customWidth="1"/>
    <col min="14" max="15" width="12.5546875" style="7" bestFit="1" customWidth="1"/>
    <col min="16" max="16" width="12.44140625" style="7" customWidth="1"/>
    <col min="17" max="17" width="8.33203125" style="7" bestFit="1" customWidth="1"/>
    <col min="18" max="20" width="11.88671875" style="7" bestFit="1" customWidth="1"/>
    <col min="21" max="21" width="7.33203125" style="7" bestFit="1" customWidth="1"/>
    <col min="22" max="22" width="9.109375" style="7"/>
    <col min="23" max="23" width="9.109375" style="8"/>
    <col min="24" max="16384" width="9.109375" style="7"/>
  </cols>
  <sheetData>
    <row r="1" spans="1:23" x14ac:dyDescent="0.3">
      <c r="R1" s="7" t="s">
        <v>239</v>
      </c>
    </row>
    <row r="2" spans="1:23" x14ac:dyDescent="0.3">
      <c r="B2" s="9"/>
      <c r="C2" s="26"/>
      <c r="D2" s="9"/>
      <c r="E2" s="9"/>
      <c r="F2" s="9"/>
      <c r="G2" s="9"/>
      <c r="H2" s="9"/>
      <c r="K2" s="10"/>
      <c r="R2" s="7" t="s">
        <v>244</v>
      </c>
    </row>
    <row r="3" spans="1:23" x14ac:dyDescent="0.3">
      <c r="B3" s="11"/>
      <c r="C3" s="27"/>
      <c r="D3" s="11"/>
      <c r="E3" s="9"/>
      <c r="F3" s="9"/>
      <c r="G3" s="9"/>
      <c r="H3" s="9"/>
      <c r="K3" s="9"/>
      <c r="R3" s="7" t="s">
        <v>245</v>
      </c>
    </row>
    <row r="4" spans="1:23" x14ac:dyDescent="0.3">
      <c r="B4" s="11"/>
      <c r="C4" s="27"/>
      <c r="D4" s="11"/>
      <c r="E4" s="9"/>
      <c r="F4" s="9"/>
      <c r="G4" s="9"/>
      <c r="H4" s="9" t="s">
        <v>240</v>
      </c>
      <c r="K4" s="9"/>
    </row>
    <row r="5" spans="1:23" x14ac:dyDescent="0.3">
      <c r="B5" s="11"/>
      <c r="C5" s="27"/>
      <c r="D5" s="11"/>
      <c r="E5" s="9"/>
      <c r="F5" s="9"/>
      <c r="G5" s="9"/>
      <c r="H5" s="9" t="s">
        <v>241</v>
      </c>
      <c r="K5" s="9"/>
    </row>
    <row r="6" spans="1:23" x14ac:dyDescent="0.3">
      <c r="B6" s="9"/>
      <c r="C6" s="26"/>
      <c r="D6" s="9"/>
      <c r="E6" s="9"/>
      <c r="F6" s="9"/>
      <c r="G6" s="9"/>
      <c r="H6" s="9" t="s">
        <v>242</v>
      </c>
      <c r="K6" s="9"/>
    </row>
    <row r="7" spans="1:23" x14ac:dyDescent="0.3">
      <c r="B7" s="11"/>
      <c r="C7" s="27"/>
      <c r="D7" s="11"/>
      <c r="E7" s="9"/>
      <c r="F7" s="9"/>
      <c r="G7" s="9"/>
      <c r="H7" s="9"/>
      <c r="K7" s="9"/>
      <c r="T7" s="7" t="s">
        <v>243</v>
      </c>
    </row>
    <row r="8" spans="1:23" s="10" customFormat="1" x14ac:dyDescent="0.3">
      <c r="A8" s="33" t="s">
        <v>110</v>
      </c>
      <c r="B8" s="32" t="s">
        <v>1</v>
      </c>
      <c r="C8" s="32" t="s">
        <v>2</v>
      </c>
      <c r="D8" s="36" t="s">
        <v>106</v>
      </c>
      <c r="E8" s="37"/>
      <c r="F8" s="37"/>
      <c r="G8" s="37"/>
      <c r="H8" s="37"/>
      <c r="I8" s="37"/>
      <c r="J8" s="37"/>
      <c r="K8" s="36" t="s">
        <v>107</v>
      </c>
      <c r="L8" s="37"/>
      <c r="M8" s="37"/>
      <c r="N8" s="37"/>
      <c r="O8" s="37"/>
      <c r="P8" s="37"/>
      <c r="Q8" s="37"/>
      <c r="R8" s="38" t="s">
        <v>108</v>
      </c>
      <c r="S8" s="38"/>
      <c r="T8" s="38"/>
      <c r="U8" s="38"/>
      <c r="W8" s="12"/>
    </row>
    <row r="9" spans="1:23" s="14" customFormat="1" ht="28.5" customHeight="1" x14ac:dyDescent="0.3">
      <c r="A9" s="34"/>
      <c r="B9" s="32"/>
      <c r="C9" s="32"/>
      <c r="D9" s="13" t="s">
        <v>77</v>
      </c>
      <c r="E9" s="32" t="s">
        <v>75</v>
      </c>
      <c r="F9" s="32"/>
      <c r="G9" s="32"/>
      <c r="H9" s="32"/>
      <c r="I9" s="32" t="s">
        <v>105</v>
      </c>
      <c r="J9" s="32"/>
      <c r="K9" s="13" t="s">
        <v>77</v>
      </c>
      <c r="L9" s="32" t="s">
        <v>75</v>
      </c>
      <c r="M9" s="32"/>
      <c r="N9" s="32"/>
      <c r="O9" s="32"/>
      <c r="P9" s="32" t="s">
        <v>105</v>
      </c>
      <c r="Q9" s="32"/>
      <c r="R9" s="32" t="s">
        <v>75</v>
      </c>
      <c r="S9" s="32"/>
      <c r="T9" s="32"/>
      <c r="U9" s="32"/>
      <c r="W9" s="15"/>
    </row>
    <row r="10" spans="1:23" s="14" customFormat="1" ht="28.5" customHeight="1" x14ac:dyDescent="0.3">
      <c r="A10" s="34"/>
      <c r="B10" s="32"/>
      <c r="C10" s="32"/>
      <c r="D10" s="32" t="s">
        <v>102</v>
      </c>
      <c r="E10" s="32" t="s">
        <v>103</v>
      </c>
      <c r="F10" s="32" t="s">
        <v>102</v>
      </c>
      <c r="G10" s="32" t="s">
        <v>104</v>
      </c>
      <c r="H10" s="32"/>
      <c r="I10" s="32"/>
      <c r="J10" s="32"/>
      <c r="K10" s="32" t="s">
        <v>102</v>
      </c>
      <c r="L10" s="32" t="s">
        <v>103</v>
      </c>
      <c r="M10" s="32" t="s">
        <v>102</v>
      </c>
      <c r="N10" s="32" t="s">
        <v>104</v>
      </c>
      <c r="O10" s="32"/>
      <c r="P10" s="32"/>
      <c r="Q10" s="32"/>
      <c r="R10" s="32" t="s">
        <v>103</v>
      </c>
      <c r="S10" s="32" t="s">
        <v>102</v>
      </c>
      <c r="T10" s="32" t="s">
        <v>104</v>
      </c>
      <c r="U10" s="32"/>
      <c r="W10" s="15"/>
    </row>
    <row r="11" spans="1:23" s="14" customFormat="1" ht="28.5" customHeight="1" x14ac:dyDescent="0.3">
      <c r="A11" s="35"/>
      <c r="B11" s="32"/>
      <c r="C11" s="32"/>
      <c r="D11" s="32"/>
      <c r="E11" s="32"/>
      <c r="F11" s="32"/>
      <c r="G11" s="13" t="s">
        <v>0</v>
      </c>
      <c r="H11" s="13" t="s">
        <v>76</v>
      </c>
      <c r="I11" s="13" t="s">
        <v>0</v>
      </c>
      <c r="J11" s="13" t="s">
        <v>76</v>
      </c>
      <c r="K11" s="32"/>
      <c r="L11" s="32"/>
      <c r="M11" s="32"/>
      <c r="N11" s="13" t="s">
        <v>0</v>
      </c>
      <c r="O11" s="13" t="s">
        <v>76</v>
      </c>
      <c r="P11" s="13" t="s">
        <v>0</v>
      </c>
      <c r="Q11" s="13" t="s">
        <v>76</v>
      </c>
      <c r="R11" s="32"/>
      <c r="S11" s="32"/>
      <c r="T11" s="13" t="s">
        <v>0</v>
      </c>
      <c r="U11" s="13" t="s">
        <v>76</v>
      </c>
      <c r="W11" s="15"/>
    </row>
    <row r="12" spans="1:23" s="14" customFormat="1" x14ac:dyDescent="0.3">
      <c r="A12" s="13">
        <v>1</v>
      </c>
      <c r="B12" s="13">
        <v>2</v>
      </c>
      <c r="C12" s="13">
        <v>3</v>
      </c>
      <c r="D12" s="16">
        <v>4</v>
      </c>
      <c r="E12" s="13">
        <v>5</v>
      </c>
      <c r="F12" s="13">
        <v>6</v>
      </c>
      <c r="G12" s="16">
        <v>7</v>
      </c>
      <c r="H12" s="13">
        <v>8</v>
      </c>
      <c r="I12" s="13">
        <v>9</v>
      </c>
      <c r="J12" s="16">
        <v>10</v>
      </c>
      <c r="K12" s="13">
        <v>11</v>
      </c>
      <c r="L12" s="13">
        <v>12</v>
      </c>
      <c r="M12" s="16">
        <v>13</v>
      </c>
      <c r="N12" s="13">
        <v>14</v>
      </c>
      <c r="O12" s="13">
        <v>15</v>
      </c>
      <c r="P12" s="16">
        <v>16</v>
      </c>
      <c r="Q12" s="13">
        <v>17</v>
      </c>
      <c r="R12" s="13">
        <v>18</v>
      </c>
      <c r="S12" s="16">
        <v>19</v>
      </c>
      <c r="T12" s="13">
        <v>20</v>
      </c>
      <c r="U12" s="13">
        <v>21</v>
      </c>
      <c r="W12" s="15"/>
    </row>
    <row r="13" spans="1:23" s="10" customFormat="1" x14ac:dyDescent="0.3">
      <c r="A13" s="3"/>
      <c r="B13" s="3">
        <v>10000000</v>
      </c>
      <c r="C13" s="28" t="s">
        <v>3</v>
      </c>
      <c r="D13" s="5">
        <v>43370029.910000004</v>
      </c>
      <c r="E13" s="5">
        <v>50189116</v>
      </c>
      <c r="F13" s="5">
        <v>54198561.279999979</v>
      </c>
      <c r="G13" s="5">
        <f>F13-E13</f>
        <v>4009445.2799999788</v>
      </c>
      <c r="H13" s="1">
        <f>IF(E13=0,0,F13/E13*100)</f>
        <v>107.98867483539654</v>
      </c>
      <c r="I13" s="5">
        <f t="shared" ref="I13:I44" si="0">F13-D13</f>
        <v>10828531.369999975</v>
      </c>
      <c r="J13" s="1">
        <f t="shared" ref="J13:J44" si="1">IF(D13=0,0,F13/D13*100)</f>
        <v>124.96777473400635</v>
      </c>
      <c r="K13" s="5">
        <v>61270893.180000007</v>
      </c>
      <c r="L13" s="5">
        <v>40646797</v>
      </c>
      <c r="M13" s="5">
        <v>34985074.770000003</v>
      </c>
      <c r="N13" s="5">
        <f>M13-L13</f>
        <v>-5661722.2299999967</v>
      </c>
      <c r="O13" s="1">
        <f>IF(L13=0,0,M13/L13*100)</f>
        <v>86.070926498833359</v>
      </c>
      <c r="P13" s="5">
        <f>M13-K13</f>
        <v>-26285818.410000004</v>
      </c>
      <c r="Q13" s="1">
        <f>IF(K13=0,0,M13/K13*100)</f>
        <v>57.099012196903644</v>
      </c>
      <c r="R13" s="5">
        <f t="shared" ref="R13:R44" si="2">E13+L13</f>
        <v>90835913</v>
      </c>
      <c r="S13" s="5">
        <f t="shared" ref="S13:S44" si="3">F13+M13</f>
        <v>89183636.049999982</v>
      </c>
      <c r="T13" s="5">
        <f>R13-S13</f>
        <v>1652276.9500000179</v>
      </c>
      <c r="U13" s="1">
        <f>IF(R13=0,0,S13/R13*100)</f>
        <v>98.181031163302094</v>
      </c>
      <c r="W13" s="12">
        <f>S13/$S$109*100</f>
        <v>56.753336619906094</v>
      </c>
    </row>
    <row r="14" spans="1:23" s="10" customFormat="1" ht="27.6" x14ac:dyDescent="0.3">
      <c r="A14" s="3"/>
      <c r="B14" s="3">
        <v>11000000</v>
      </c>
      <c r="C14" s="28" t="s">
        <v>4</v>
      </c>
      <c r="D14" s="5">
        <v>30366341.030000001</v>
      </c>
      <c r="E14" s="5">
        <v>34910452</v>
      </c>
      <c r="F14" s="5">
        <v>38095705.939999998</v>
      </c>
      <c r="G14" s="5">
        <f t="shared" ref="G14:G96" si="4">F14-E14</f>
        <v>3185253.9399999976</v>
      </c>
      <c r="H14" s="1">
        <f t="shared" ref="H14:H96" si="5">IF(E14=0,0,F14/E14*100)</f>
        <v>109.12406960528611</v>
      </c>
      <c r="I14" s="5">
        <f t="shared" si="0"/>
        <v>7729364.9099999964</v>
      </c>
      <c r="J14" s="1">
        <f t="shared" si="1"/>
        <v>125.45372490667835</v>
      </c>
      <c r="K14" s="5">
        <v>0</v>
      </c>
      <c r="L14" s="5">
        <v>0</v>
      </c>
      <c r="M14" s="5">
        <v>0</v>
      </c>
      <c r="N14" s="5">
        <f t="shared" ref="N14:N77" si="6">M14-L14</f>
        <v>0</v>
      </c>
      <c r="O14" s="1">
        <f t="shared" ref="O14:O77" si="7">IF(L14=0,0,M14/L14*100)</f>
        <v>0</v>
      </c>
      <c r="P14" s="5">
        <f t="shared" ref="P14:P77" si="8">M14-K14</f>
        <v>0</v>
      </c>
      <c r="Q14" s="1">
        <f t="shared" ref="Q14:Q77" si="9">IF(K14=0,0,M14/K14*100)</f>
        <v>0</v>
      </c>
      <c r="R14" s="5">
        <f t="shared" si="2"/>
        <v>34910452</v>
      </c>
      <c r="S14" s="5">
        <f t="shared" si="3"/>
        <v>38095705.939999998</v>
      </c>
      <c r="T14" s="5">
        <f t="shared" ref="T14:T77" si="10">R14-S14</f>
        <v>-3185253.9399999976</v>
      </c>
      <c r="U14" s="1">
        <f t="shared" ref="U14:U77" si="11">IF(R14=0,0,S14/R14*100)</f>
        <v>109.12406960528611</v>
      </c>
      <c r="W14" s="12">
        <f t="shared" ref="W14:W77" si="12">S14/$S$109*100</f>
        <v>24.242770520969088</v>
      </c>
    </row>
    <row r="15" spans="1:23" s="10" customFormat="1" x14ac:dyDescent="0.3">
      <c r="A15" s="3" t="s">
        <v>84</v>
      </c>
      <c r="B15" s="3">
        <v>11010000</v>
      </c>
      <c r="C15" s="28" t="s">
        <v>5</v>
      </c>
      <c r="D15" s="5">
        <v>30363639.030000001</v>
      </c>
      <c r="E15" s="5">
        <v>34910452</v>
      </c>
      <c r="F15" s="5">
        <v>38095705.939999998</v>
      </c>
      <c r="G15" s="5">
        <f t="shared" si="4"/>
        <v>3185253.9399999976</v>
      </c>
      <c r="H15" s="1">
        <f t="shared" si="5"/>
        <v>109.12406960528611</v>
      </c>
      <c r="I15" s="5">
        <f t="shared" si="0"/>
        <v>7732066.9099999964</v>
      </c>
      <c r="J15" s="1">
        <f t="shared" si="1"/>
        <v>125.46488878477487</v>
      </c>
      <c r="K15" s="5">
        <v>0</v>
      </c>
      <c r="L15" s="5">
        <v>0</v>
      </c>
      <c r="M15" s="5">
        <v>0</v>
      </c>
      <c r="N15" s="5">
        <f t="shared" si="6"/>
        <v>0</v>
      </c>
      <c r="O15" s="1">
        <f t="shared" si="7"/>
        <v>0</v>
      </c>
      <c r="P15" s="5">
        <f t="shared" si="8"/>
        <v>0</v>
      </c>
      <c r="Q15" s="1">
        <f t="shared" si="9"/>
        <v>0</v>
      </c>
      <c r="R15" s="5">
        <f t="shared" si="2"/>
        <v>34910452</v>
      </c>
      <c r="S15" s="5">
        <f t="shared" si="3"/>
        <v>38095705.939999998</v>
      </c>
      <c r="T15" s="5">
        <f t="shared" si="10"/>
        <v>-3185253.9399999976</v>
      </c>
      <c r="U15" s="1">
        <f t="shared" si="11"/>
        <v>109.12406960528611</v>
      </c>
      <c r="W15" s="12">
        <f t="shared" si="12"/>
        <v>24.242770520969088</v>
      </c>
    </row>
    <row r="16" spans="1:23" s="17" customFormat="1" ht="55.2" x14ac:dyDescent="0.3">
      <c r="A16" s="4"/>
      <c r="B16" s="4">
        <v>11010100</v>
      </c>
      <c r="C16" s="29" t="s">
        <v>6</v>
      </c>
      <c r="D16" s="6">
        <v>28976516.100000001</v>
      </c>
      <c r="E16" s="6">
        <v>33948852</v>
      </c>
      <c r="F16" s="6">
        <v>36523051.270000003</v>
      </c>
      <c r="G16" s="6">
        <f t="shared" si="4"/>
        <v>2574199.2700000033</v>
      </c>
      <c r="H16" s="2">
        <f t="shared" si="5"/>
        <v>107.58258120186215</v>
      </c>
      <c r="I16" s="6">
        <f t="shared" si="0"/>
        <v>7546535.1700000018</v>
      </c>
      <c r="J16" s="2">
        <f t="shared" si="1"/>
        <v>126.04362492701462</v>
      </c>
      <c r="K16" s="6">
        <v>0</v>
      </c>
      <c r="L16" s="6">
        <v>0</v>
      </c>
      <c r="M16" s="6">
        <v>0</v>
      </c>
      <c r="N16" s="6">
        <f t="shared" si="6"/>
        <v>0</v>
      </c>
      <c r="O16" s="2">
        <f t="shared" si="7"/>
        <v>0</v>
      </c>
      <c r="P16" s="6">
        <f t="shared" si="8"/>
        <v>0</v>
      </c>
      <c r="Q16" s="2">
        <f t="shared" si="9"/>
        <v>0</v>
      </c>
      <c r="R16" s="6">
        <f t="shared" si="2"/>
        <v>33948852</v>
      </c>
      <c r="S16" s="6">
        <f t="shared" si="3"/>
        <v>36523051.270000003</v>
      </c>
      <c r="T16" s="6">
        <f t="shared" si="10"/>
        <v>-2574199.2700000033</v>
      </c>
      <c r="U16" s="2">
        <f t="shared" si="11"/>
        <v>107.58258120186215</v>
      </c>
      <c r="W16" s="12">
        <f t="shared" si="12"/>
        <v>23.241988271820404</v>
      </c>
    </row>
    <row r="17" spans="1:23" s="17" customFormat="1" ht="55.2" x14ac:dyDescent="0.3">
      <c r="A17" s="4"/>
      <c r="B17" s="4">
        <v>11010400</v>
      </c>
      <c r="C17" s="29" t="s">
        <v>7</v>
      </c>
      <c r="D17" s="6">
        <v>931673.15</v>
      </c>
      <c r="E17" s="6">
        <v>274000</v>
      </c>
      <c r="F17" s="6">
        <v>857192.69</v>
      </c>
      <c r="G17" s="6">
        <f t="shared" si="4"/>
        <v>583192.68999999994</v>
      </c>
      <c r="H17" s="2">
        <f t="shared" si="5"/>
        <v>312.84404744525546</v>
      </c>
      <c r="I17" s="6">
        <f t="shared" si="0"/>
        <v>-74480.460000000079</v>
      </c>
      <c r="J17" s="2">
        <f t="shared" si="1"/>
        <v>92.005730765129371</v>
      </c>
      <c r="K17" s="6">
        <v>0</v>
      </c>
      <c r="L17" s="6">
        <v>0</v>
      </c>
      <c r="M17" s="6">
        <v>0</v>
      </c>
      <c r="N17" s="6">
        <f t="shared" si="6"/>
        <v>0</v>
      </c>
      <c r="O17" s="2">
        <f t="shared" si="7"/>
        <v>0</v>
      </c>
      <c r="P17" s="6">
        <f t="shared" si="8"/>
        <v>0</v>
      </c>
      <c r="Q17" s="2">
        <f t="shared" si="9"/>
        <v>0</v>
      </c>
      <c r="R17" s="6">
        <f t="shared" si="2"/>
        <v>274000</v>
      </c>
      <c r="S17" s="6">
        <f t="shared" si="3"/>
        <v>857192.69</v>
      </c>
      <c r="T17" s="6">
        <f t="shared" si="10"/>
        <v>-583192.68999999994</v>
      </c>
      <c r="U17" s="2">
        <f t="shared" si="11"/>
        <v>312.84404744525546</v>
      </c>
      <c r="W17" s="12">
        <f t="shared" si="12"/>
        <v>0.54548734990372494</v>
      </c>
    </row>
    <row r="18" spans="1:23" s="17" customFormat="1" ht="41.4" x14ac:dyDescent="0.3">
      <c r="A18" s="4"/>
      <c r="B18" s="4">
        <v>11010500</v>
      </c>
      <c r="C18" s="29" t="s">
        <v>8</v>
      </c>
      <c r="D18" s="6">
        <v>455449.78</v>
      </c>
      <c r="E18" s="6">
        <v>687600</v>
      </c>
      <c r="F18" s="6">
        <v>715461.98</v>
      </c>
      <c r="G18" s="6">
        <f t="shared" si="4"/>
        <v>27861.979999999981</v>
      </c>
      <c r="H18" s="2">
        <f t="shared" si="5"/>
        <v>104.05206224549157</v>
      </c>
      <c r="I18" s="6">
        <f t="shared" si="0"/>
        <v>260012.19999999995</v>
      </c>
      <c r="J18" s="2">
        <f t="shared" si="1"/>
        <v>157.08910431354252</v>
      </c>
      <c r="K18" s="6">
        <v>0</v>
      </c>
      <c r="L18" s="6">
        <v>0</v>
      </c>
      <c r="M18" s="6">
        <v>0</v>
      </c>
      <c r="N18" s="6">
        <f t="shared" si="6"/>
        <v>0</v>
      </c>
      <c r="O18" s="2">
        <f t="shared" si="7"/>
        <v>0</v>
      </c>
      <c r="P18" s="6">
        <f t="shared" si="8"/>
        <v>0</v>
      </c>
      <c r="Q18" s="2">
        <f t="shared" si="9"/>
        <v>0</v>
      </c>
      <c r="R18" s="6">
        <f t="shared" si="2"/>
        <v>687600</v>
      </c>
      <c r="S18" s="6">
        <f t="shared" si="3"/>
        <v>715461.98</v>
      </c>
      <c r="T18" s="6">
        <f t="shared" si="10"/>
        <v>-27861.979999999981</v>
      </c>
      <c r="U18" s="2">
        <f t="shared" si="11"/>
        <v>104.05206224549157</v>
      </c>
      <c r="W18" s="12">
        <f t="shared" si="12"/>
        <v>0.45529489924496663</v>
      </c>
    </row>
    <row r="19" spans="1:23" s="17" customFormat="1" x14ac:dyDescent="0.3">
      <c r="A19" s="4"/>
      <c r="B19" s="4">
        <v>11020000</v>
      </c>
      <c r="C19" s="29" t="s">
        <v>9</v>
      </c>
      <c r="D19" s="6">
        <v>2702</v>
      </c>
      <c r="E19" s="6">
        <v>0</v>
      </c>
      <c r="F19" s="6">
        <v>0</v>
      </c>
      <c r="G19" s="6">
        <f t="shared" si="4"/>
        <v>0</v>
      </c>
      <c r="H19" s="2">
        <f t="shared" si="5"/>
        <v>0</v>
      </c>
      <c r="I19" s="6">
        <f t="shared" si="0"/>
        <v>-2702</v>
      </c>
      <c r="J19" s="2">
        <f t="shared" si="1"/>
        <v>0</v>
      </c>
      <c r="K19" s="6">
        <v>0</v>
      </c>
      <c r="L19" s="6">
        <v>0</v>
      </c>
      <c r="M19" s="6">
        <v>0</v>
      </c>
      <c r="N19" s="6">
        <f t="shared" si="6"/>
        <v>0</v>
      </c>
      <c r="O19" s="2">
        <f t="shared" si="7"/>
        <v>0</v>
      </c>
      <c r="P19" s="6">
        <f t="shared" si="8"/>
        <v>0</v>
      </c>
      <c r="Q19" s="2">
        <f t="shared" si="9"/>
        <v>0</v>
      </c>
      <c r="R19" s="6">
        <f t="shared" si="2"/>
        <v>0</v>
      </c>
      <c r="S19" s="6">
        <f t="shared" si="3"/>
        <v>0</v>
      </c>
      <c r="T19" s="6">
        <f t="shared" si="10"/>
        <v>0</v>
      </c>
      <c r="U19" s="2">
        <f t="shared" si="11"/>
        <v>0</v>
      </c>
      <c r="W19" s="12">
        <f t="shared" si="12"/>
        <v>0</v>
      </c>
    </row>
    <row r="20" spans="1:23" s="17" customFormat="1" ht="12" customHeight="1" x14ac:dyDescent="0.3">
      <c r="A20" s="4"/>
      <c r="B20" s="4">
        <v>11020200</v>
      </c>
      <c r="C20" s="29" t="s">
        <v>10</v>
      </c>
      <c r="D20" s="6">
        <v>2702</v>
      </c>
      <c r="E20" s="6">
        <v>0</v>
      </c>
      <c r="F20" s="6">
        <v>0</v>
      </c>
      <c r="G20" s="6">
        <f t="shared" si="4"/>
        <v>0</v>
      </c>
      <c r="H20" s="2">
        <f t="shared" si="5"/>
        <v>0</v>
      </c>
      <c r="I20" s="6">
        <f t="shared" si="0"/>
        <v>-2702</v>
      </c>
      <c r="J20" s="2">
        <f t="shared" si="1"/>
        <v>0</v>
      </c>
      <c r="K20" s="6">
        <v>0</v>
      </c>
      <c r="L20" s="6">
        <v>0</v>
      </c>
      <c r="M20" s="6">
        <v>0</v>
      </c>
      <c r="N20" s="6">
        <f t="shared" si="6"/>
        <v>0</v>
      </c>
      <c r="O20" s="2">
        <f t="shared" si="7"/>
        <v>0</v>
      </c>
      <c r="P20" s="6">
        <f t="shared" si="8"/>
        <v>0</v>
      </c>
      <c r="Q20" s="2">
        <f t="shared" si="9"/>
        <v>0</v>
      </c>
      <c r="R20" s="6">
        <f t="shared" si="2"/>
        <v>0</v>
      </c>
      <c r="S20" s="6">
        <f t="shared" si="3"/>
        <v>0</v>
      </c>
      <c r="T20" s="6">
        <f t="shared" si="10"/>
        <v>0</v>
      </c>
      <c r="U20" s="2">
        <f t="shared" si="11"/>
        <v>0</v>
      </c>
      <c r="W20" s="12">
        <f t="shared" si="12"/>
        <v>0</v>
      </c>
    </row>
    <row r="21" spans="1:23" s="10" customFormat="1" ht="27.6" x14ac:dyDescent="0.3">
      <c r="A21" s="3"/>
      <c r="B21" s="3">
        <v>13000000</v>
      </c>
      <c r="C21" s="28" t="s">
        <v>11</v>
      </c>
      <c r="D21" s="5">
        <v>716.85</v>
      </c>
      <c r="E21" s="5">
        <v>150</v>
      </c>
      <c r="F21" s="5">
        <v>150.22</v>
      </c>
      <c r="G21" s="5">
        <f t="shared" si="4"/>
        <v>0.21999999999999886</v>
      </c>
      <c r="H21" s="1">
        <f t="shared" si="5"/>
        <v>100.14666666666668</v>
      </c>
      <c r="I21" s="5">
        <f t="shared" si="0"/>
        <v>-566.63</v>
      </c>
      <c r="J21" s="1">
        <f t="shared" si="1"/>
        <v>20.955569505475342</v>
      </c>
      <c r="K21" s="5">
        <v>0</v>
      </c>
      <c r="L21" s="5">
        <v>0</v>
      </c>
      <c r="M21" s="5">
        <v>0</v>
      </c>
      <c r="N21" s="5">
        <f t="shared" si="6"/>
        <v>0</v>
      </c>
      <c r="O21" s="1">
        <f t="shared" si="7"/>
        <v>0</v>
      </c>
      <c r="P21" s="5">
        <f t="shared" si="8"/>
        <v>0</v>
      </c>
      <c r="Q21" s="1">
        <f t="shared" si="9"/>
        <v>0</v>
      </c>
      <c r="R21" s="5">
        <f t="shared" si="2"/>
        <v>150</v>
      </c>
      <c r="S21" s="5">
        <f t="shared" si="3"/>
        <v>150.22</v>
      </c>
      <c r="T21" s="5">
        <f t="shared" si="10"/>
        <v>-0.21999999999999886</v>
      </c>
      <c r="U21" s="1">
        <f t="shared" si="11"/>
        <v>100.14666666666668</v>
      </c>
      <c r="W21" s="12">
        <f t="shared" si="12"/>
        <v>9.5594736934279706E-5</v>
      </c>
    </row>
    <row r="22" spans="1:23" s="10" customFormat="1" x14ac:dyDescent="0.3">
      <c r="A22" s="3"/>
      <c r="B22" s="3">
        <v>13030000</v>
      </c>
      <c r="C22" s="28" t="s">
        <v>12</v>
      </c>
      <c r="D22" s="5">
        <v>716.85</v>
      </c>
      <c r="E22" s="5">
        <v>150</v>
      </c>
      <c r="F22" s="5">
        <v>150.22</v>
      </c>
      <c r="G22" s="5">
        <f t="shared" si="4"/>
        <v>0.21999999999999886</v>
      </c>
      <c r="H22" s="1">
        <f t="shared" si="5"/>
        <v>100.14666666666668</v>
      </c>
      <c r="I22" s="5">
        <f t="shared" si="0"/>
        <v>-566.63</v>
      </c>
      <c r="J22" s="1">
        <f t="shared" si="1"/>
        <v>20.955569505475342</v>
      </c>
      <c r="K22" s="5">
        <v>0</v>
      </c>
      <c r="L22" s="5">
        <v>0</v>
      </c>
      <c r="M22" s="5">
        <v>0</v>
      </c>
      <c r="N22" s="5">
        <f t="shared" si="6"/>
        <v>0</v>
      </c>
      <c r="O22" s="1">
        <f t="shared" si="7"/>
        <v>0</v>
      </c>
      <c r="P22" s="5">
        <f t="shared" si="8"/>
        <v>0</v>
      </c>
      <c r="Q22" s="1">
        <f t="shared" si="9"/>
        <v>0</v>
      </c>
      <c r="R22" s="5">
        <f t="shared" si="2"/>
        <v>150</v>
      </c>
      <c r="S22" s="5">
        <f t="shared" si="3"/>
        <v>150.22</v>
      </c>
      <c r="T22" s="5">
        <f t="shared" si="10"/>
        <v>-0.21999999999999886</v>
      </c>
      <c r="U22" s="1">
        <f t="shared" si="11"/>
        <v>100.14666666666668</v>
      </c>
      <c r="W22" s="12">
        <f t="shared" si="12"/>
        <v>9.5594736934279706E-5</v>
      </c>
    </row>
    <row r="23" spans="1:23" s="17" customFormat="1" ht="41.4" x14ac:dyDescent="0.3">
      <c r="A23" s="4"/>
      <c r="B23" s="4">
        <v>13030600</v>
      </c>
      <c r="C23" s="29" t="s">
        <v>13</v>
      </c>
      <c r="D23" s="6">
        <v>716.85</v>
      </c>
      <c r="E23" s="6">
        <v>150</v>
      </c>
      <c r="F23" s="6">
        <v>150.22</v>
      </c>
      <c r="G23" s="6">
        <f t="shared" si="4"/>
        <v>0.21999999999999886</v>
      </c>
      <c r="H23" s="2">
        <f t="shared" si="5"/>
        <v>100.14666666666668</v>
      </c>
      <c r="I23" s="6">
        <f t="shared" si="0"/>
        <v>-566.63</v>
      </c>
      <c r="J23" s="2">
        <f t="shared" si="1"/>
        <v>20.955569505475342</v>
      </c>
      <c r="K23" s="6">
        <v>0</v>
      </c>
      <c r="L23" s="6">
        <v>0</v>
      </c>
      <c r="M23" s="6">
        <v>0</v>
      </c>
      <c r="N23" s="6">
        <f t="shared" si="6"/>
        <v>0</v>
      </c>
      <c r="O23" s="2">
        <f t="shared" si="7"/>
        <v>0</v>
      </c>
      <c r="P23" s="6">
        <f t="shared" si="8"/>
        <v>0</v>
      </c>
      <c r="Q23" s="2">
        <f t="shared" si="9"/>
        <v>0</v>
      </c>
      <c r="R23" s="6">
        <f t="shared" si="2"/>
        <v>150</v>
      </c>
      <c r="S23" s="6">
        <f t="shared" si="3"/>
        <v>150.22</v>
      </c>
      <c r="T23" s="6">
        <f t="shared" si="10"/>
        <v>-0.21999999999999886</v>
      </c>
      <c r="U23" s="2">
        <f t="shared" si="11"/>
        <v>100.14666666666668</v>
      </c>
      <c r="W23" s="12">
        <f t="shared" si="12"/>
        <v>9.5594736934279706E-5</v>
      </c>
    </row>
    <row r="24" spans="1:23" s="10" customFormat="1" x14ac:dyDescent="0.3">
      <c r="A24" s="3"/>
      <c r="B24" s="3">
        <v>14000000</v>
      </c>
      <c r="C24" s="28" t="s">
        <v>14</v>
      </c>
      <c r="D24" s="5">
        <v>3579308.92</v>
      </c>
      <c r="E24" s="5">
        <v>3661300</v>
      </c>
      <c r="F24" s="5">
        <v>3973554.89</v>
      </c>
      <c r="G24" s="5">
        <f t="shared" si="4"/>
        <v>312254.89000000013</v>
      </c>
      <c r="H24" s="1">
        <f t="shared" si="5"/>
        <v>108.52852511403054</v>
      </c>
      <c r="I24" s="5">
        <f t="shared" si="0"/>
        <v>394245.9700000002</v>
      </c>
      <c r="J24" s="1">
        <f t="shared" si="1"/>
        <v>111.01458350792477</v>
      </c>
      <c r="K24" s="5">
        <v>0</v>
      </c>
      <c r="L24" s="5">
        <v>0</v>
      </c>
      <c r="M24" s="5">
        <v>0</v>
      </c>
      <c r="N24" s="5">
        <f t="shared" si="6"/>
        <v>0</v>
      </c>
      <c r="O24" s="1">
        <f t="shared" si="7"/>
        <v>0</v>
      </c>
      <c r="P24" s="5">
        <f t="shared" si="8"/>
        <v>0</v>
      </c>
      <c r="Q24" s="1">
        <f t="shared" si="9"/>
        <v>0</v>
      </c>
      <c r="R24" s="5">
        <f t="shared" si="2"/>
        <v>3661300</v>
      </c>
      <c r="S24" s="5">
        <f t="shared" si="3"/>
        <v>3973554.89</v>
      </c>
      <c r="T24" s="5">
        <f t="shared" si="10"/>
        <v>-312254.89000000013</v>
      </c>
      <c r="U24" s="1">
        <f t="shared" si="11"/>
        <v>108.52852511403054</v>
      </c>
      <c r="W24" s="12">
        <f t="shared" si="12"/>
        <v>2.5286309040305603</v>
      </c>
    </row>
    <row r="25" spans="1:23" s="10" customFormat="1" ht="27.6" x14ac:dyDescent="0.3">
      <c r="A25" s="3" t="s">
        <v>84</v>
      </c>
      <c r="B25" s="3" t="s">
        <v>78</v>
      </c>
      <c r="C25" s="28" t="s">
        <v>79</v>
      </c>
      <c r="D25" s="5">
        <f>D26+D28</f>
        <v>0</v>
      </c>
      <c r="E25" s="5">
        <f>E26+E28</f>
        <v>2267000</v>
      </c>
      <c r="F25" s="5">
        <f>F26+F28</f>
        <v>2521070.31</v>
      </c>
      <c r="G25" s="5">
        <f t="shared" si="4"/>
        <v>254070.31000000006</v>
      </c>
      <c r="H25" s="1">
        <f t="shared" si="5"/>
        <v>111.20733612704015</v>
      </c>
      <c r="I25" s="5">
        <f t="shared" si="0"/>
        <v>2521070.31</v>
      </c>
      <c r="J25" s="1">
        <f t="shared" si="1"/>
        <v>0</v>
      </c>
      <c r="K25" s="5">
        <v>0</v>
      </c>
      <c r="L25" s="5">
        <v>0</v>
      </c>
      <c r="M25" s="5">
        <v>0</v>
      </c>
      <c r="N25" s="5">
        <f t="shared" si="6"/>
        <v>0</v>
      </c>
      <c r="O25" s="1">
        <f t="shared" si="7"/>
        <v>0</v>
      </c>
      <c r="P25" s="5">
        <f t="shared" si="8"/>
        <v>0</v>
      </c>
      <c r="Q25" s="1">
        <f t="shared" si="9"/>
        <v>0</v>
      </c>
      <c r="R25" s="5">
        <f t="shared" si="2"/>
        <v>2267000</v>
      </c>
      <c r="S25" s="5">
        <f t="shared" si="3"/>
        <v>2521070.31</v>
      </c>
      <c r="T25" s="5">
        <f t="shared" si="10"/>
        <v>-254070.31000000006</v>
      </c>
      <c r="U25" s="1">
        <f t="shared" si="11"/>
        <v>111.20733612704015</v>
      </c>
      <c r="W25" s="12">
        <f t="shared" si="12"/>
        <v>1.604320683512668</v>
      </c>
    </row>
    <row r="26" spans="1:23" s="10" customFormat="1" ht="27.6" x14ac:dyDescent="0.3">
      <c r="A26" s="3"/>
      <c r="B26" s="3">
        <v>14020000</v>
      </c>
      <c r="C26" s="28" t="s">
        <v>59</v>
      </c>
      <c r="D26" s="5">
        <v>0</v>
      </c>
      <c r="E26" s="5">
        <v>467000</v>
      </c>
      <c r="F26" s="5">
        <v>519428.13</v>
      </c>
      <c r="G26" s="5">
        <f t="shared" si="4"/>
        <v>52428.130000000005</v>
      </c>
      <c r="H26" s="1">
        <f t="shared" si="5"/>
        <v>111.22658029978587</v>
      </c>
      <c r="I26" s="5">
        <f t="shared" si="0"/>
        <v>519428.13</v>
      </c>
      <c r="J26" s="1">
        <f t="shared" si="1"/>
        <v>0</v>
      </c>
      <c r="K26" s="5">
        <v>0</v>
      </c>
      <c r="L26" s="5">
        <v>0</v>
      </c>
      <c r="M26" s="5">
        <v>0</v>
      </c>
      <c r="N26" s="5">
        <f t="shared" si="6"/>
        <v>0</v>
      </c>
      <c r="O26" s="1">
        <f t="shared" si="7"/>
        <v>0</v>
      </c>
      <c r="P26" s="5">
        <f t="shared" si="8"/>
        <v>0</v>
      </c>
      <c r="Q26" s="1">
        <f t="shared" si="9"/>
        <v>0</v>
      </c>
      <c r="R26" s="5">
        <f t="shared" si="2"/>
        <v>467000</v>
      </c>
      <c r="S26" s="5">
        <f t="shared" si="3"/>
        <v>519428.13</v>
      </c>
      <c r="T26" s="5">
        <f t="shared" si="10"/>
        <v>-52428.130000000005</v>
      </c>
      <c r="U26" s="1">
        <f t="shared" si="11"/>
        <v>111.22658029978587</v>
      </c>
      <c r="W26" s="12">
        <f t="shared" si="12"/>
        <v>0.33054583573169244</v>
      </c>
    </row>
    <row r="27" spans="1:23" s="17" customFormat="1" x14ac:dyDescent="0.3">
      <c r="A27" s="4"/>
      <c r="B27" s="4">
        <v>14021900</v>
      </c>
      <c r="C27" s="29" t="s">
        <v>60</v>
      </c>
      <c r="D27" s="6">
        <v>0</v>
      </c>
      <c r="E27" s="6">
        <v>467000</v>
      </c>
      <c r="F27" s="6">
        <v>519428.13</v>
      </c>
      <c r="G27" s="6">
        <f t="shared" si="4"/>
        <v>52428.130000000005</v>
      </c>
      <c r="H27" s="2">
        <f t="shared" si="5"/>
        <v>111.22658029978587</v>
      </c>
      <c r="I27" s="6">
        <f t="shared" si="0"/>
        <v>519428.13</v>
      </c>
      <c r="J27" s="2">
        <f t="shared" si="1"/>
        <v>0</v>
      </c>
      <c r="K27" s="6">
        <v>0</v>
      </c>
      <c r="L27" s="6">
        <v>0</v>
      </c>
      <c r="M27" s="6">
        <v>0</v>
      </c>
      <c r="N27" s="6">
        <f t="shared" si="6"/>
        <v>0</v>
      </c>
      <c r="O27" s="2">
        <f t="shared" si="7"/>
        <v>0</v>
      </c>
      <c r="P27" s="6">
        <f t="shared" si="8"/>
        <v>0</v>
      </c>
      <c r="Q27" s="2">
        <f t="shared" si="9"/>
        <v>0</v>
      </c>
      <c r="R27" s="6">
        <f t="shared" si="2"/>
        <v>467000</v>
      </c>
      <c r="S27" s="6">
        <f t="shared" si="3"/>
        <v>519428.13</v>
      </c>
      <c r="T27" s="6">
        <f t="shared" si="10"/>
        <v>-52428.130000000005</v>
      </c>
      <c r="U27" s="2">
        <f t="shared" si="11"/>
        <v>111.22658029978587</v>
      </c>
      <c r="W27" s="12">
        <f t="shared" si="12"/>
        <v>0.33054583573169244</v>
      </c>
    </row>
    <row r="28" spans="1:23" s="10" customFormat="1" ht="41.4" x14ac:dyDescent="0.3">
      <c r="A28" s="3"/>
      <c r="B28" s="3">
        <v>14030000</v>
      </c>
      <c r="C28" s="28" t="s">
        <v>61</v>
      </c>
      <c r="D28" s="5">
        <v>0</v>
      </c>
      <c r="E28" s="5">
        <v>1800000</v>
      </c>
      <c r="F28" s="5">
        <v>2001642.18</v>
      </c>
      <c r="G28" s="5">
        <f t="shared" si="4"/>
        <v>201642.17999999993</v>
      </c>
      <c r="H28" s="1">
        <f t="shared" si="5"/>
        <v>111.20234333333332</v>
      </c>
      <c r="I28" s="5">
        <f t="shared" si="0"/>
        <v>2001642.18</v>
      </c>
      <c r="J28" s="1">
        <f t="shared" si="1"/>
        <v>0</v>
      </c>
      <c r="K28" s="5">
        <v>0</v>
      </c>
      <c r="L28" s="5">
        <v>0</v>
      </c>
      <c r="M28" s="5">
        <v>0</v>
      </c>
      <c r="N28" s="5">
        <f t="shared" si="6"/>
        <v>0</v>
      </c>
      <c r="O28" s="1">
        <f t="shared" si="7"/>
        <v>0</v>
      </c>
      <c r="P28" s="5">
        <f t="shared" si="8"/>
        <v>0</v>
      </c>
      <c r="Q28" s="1">
        <f t="shared" si="9"/>
        <v>0</v>
      </c>
      <c r="R28" s="5">
        <f t="shared" si="2"/>
        <v>1800000</v>
      </c>
      <c r="S28" s="5">
        <f t="shared" si="3"/>
        <v>2001642.18</v>
      </c>
      <c r="T28" s="5">
        <f t="shared" si="10"/>
        <v>-201642.17999999993</v>
      </c>
      <c r="U28" s="1">
        <f t="shared" si="11"/>
        <v>111.20234333333332</v>
      </c>
      <c r="W28" s="12">
        <f t="shared" si="12"/>
        <v>1.2737748477809756</v>
      </c>
    </row>
    <row r="29" spans="1:23" s="17" customFormat="1" x14ac:dyDescent="0.3">
      <c r="A29" s="4"/>
      <c r="B29" s="4">
        <v>14031900</v>
      </c>
      <c r="C29" s="29" t="s">
        <v>60</v>
      </c>
      <c r="D29" s="6">
        <v>0</v>
      </c>
      <c r="E29" s="6">
        <v>1800000</v>
      </c>
      <c r="F29" s="6">
        <v>2001642.18</v>
      </c>
      <c r="G29" s="6">
        <f t="shared" si="4"/>
        <v>201642.17999999993</v>
      </c>
      <c r="H29" s="2">
        <f t="shared" si="5"/>
        <v>111.20234333333332</v>
      </c>
      <c r="I29" s="6">
        <f t="shared" si="0"/>
        <v>2001642.18</v>
      </c>
      <c r="J29" s="2">
        <f t="shared" si="1"/>
        <v>0</v>
      </c>
      <c r="K29" s="6">
        <v>0</v>
      </c>
      <c r="L29" s="6">
        <v>0</v>
      </c>
      <c r="M29" s="6">
        <v>0</v>
      </c>
      <c r="N29" s="6">
        <f t="shared" si="6"/>
        <v>0</v>
      </c>
      <c r="O29" s="2">
        <f t="shared" si="7"/>
        <v>0</v>
      </c>
      <c r="P29" s="6">
        <f t="shared" si="8"/>
        <v>0</v>
      </c>
      <c r="Q29" s="2">
        <f t="shared" si="9"/>
        <v>0</v>
      </c>
      <c r="R29" s="6">
        <f t="shared" si="2"/>
        <v>1800000</v>
      </c>
      <c r="S29" s="6">
        <f t="shared" si="3"/>
        <v>2001642.18</v>
      </c>
      <c r="T29" s="6">
        <f t="shared" si="10"/>
        <v>-201642.17999999993</v>
      </c>
      <c r="U29" s="2">
        <f t="shared" si="11"/>
        <v>111.20234333333332</v>
      </c>
      <c r="W29" s="12">
        <f t="shared" si="12"/>
        <v>1.2737748477809756</v>
      </c>
    </row>
    <row r="30" spans="1:23" s="10" customFormat="1" ht="41.4" x14ac:dyDescent="0.3">
      <c r="A30" s="3" t="s">
        <v>84</v>
      </c>
      <c r="B30" s="3">
        <v>14040000</v>
      </c>
      <c r="C30" s="28" t="s">
        <v>15</v>
      </c>
      <c r="D30" s="5">
        <v>3579308.92</v>
      </c>
      <c r="E30" s="5">
        <v>1394300</v>
      </c>
      <c r="F30" s="5">
        <v>1452484.58</v>
      </c>
      <c r="G30" s="5">
        <f t="shared" si="4"/>
        <v>58184.580000000075</v>
      </c>
      <c r="H30" s="1">
        <f t="shared" si="5"/>
        <v>104.1730316287743</v>
      </c>
      <c r="I30" s="5">
        <f t="shared" si="0"/>
        <v>-2126824.34</v>
      </c>
      <c r="J30" s="1">
        <f t="shared" si="1"/>
        <v>40.580028504496902</v>
      </c>
      <c r="K30" s="5">
        <v>0</v>
      </c>
      <c r="L30" s="5">
        <v>0</v>
      </c>
      <c r="M30" s="5">
        <v>0</v>
      </c>
      <c r="N30" s="5">
        <f t="shared" si="6"/>
        <v>0</v>
      </c>
      <c r="O30" s="1">
        <f t="shared" si="7"/>
        <v>0</v>
      </c>
      <c r="P30" s="5">
        <f t="shared" si="8"/>
        <v>0</v>
      </c>
      <c r="Q30" s="1">
        <f t="shared" si="9"/>
        <v>0</v>
      </c>
      <c r="R30" s="5">
        <f t="shared" si="2"/>
        <v>1394300</v>
      </c>
      <c r="S30" s="5">
        <f t="shared" si="3"/>
        <v>1452484.58</v>
      </c>
      <c r="T30" s="5">
        <f t="shared" si="10"/>
        <v>-58184.580000000075</v>
      </c>
      <c r="U30" s="1">
        <f t="shared" si="11"/>
        <v>104.1730316287743</v>
      </c>
      <c r="W30" s="12">
        <f t="shared" si="12"/>
        <v>0.92431022051789224</v>
      </c>
    </row>
    <row r="31" spans="1:23" s="10" customFormat="1" x14ac:dyDescent="0.3">
      <c r="A31" s="3"/>
      <c r="B31" s="3">
        <v>18000000</v>
      </c>
      <c r="C31" s="28" t="s">
        <v>16</v>
      </c>
      <c r="D31" s="5">
        <v>9423663.1099999994</v>
      </c>
      <c r="E31" s="5">
        <v>11617214</v>
      </c>
      <c r="F31" s="5">
        <v>11935833.540000001</v>
      </c>
      <c r="G31" s="5">
        <f t="shared" si="4"/>
        <v>318619.54000000097</v>
      </c>
      <c r="H31" s="1">
        <f t="shared" si="5"/>
        <v>102.74265017412954</v>
      </c>
      <c r="I31" s="5">
        <f t="shared" si="0"/>
        <v>2512170.4300000016</v>
      </c>
      <c r="J31" s="1">
        <f t="shared" si="1"/>
        <v>126.65810949177705</v>
      </c>
      <c r="K31" s="5">
        <v>-1463</v>
      </c>
      <c r="L31" s="5">
        <v>0</v>
      </c>
      <c r="M31" s="5">
        <v>0</v>
      </c>
      <c r="N31" s="5">
        <f t="shared" si="6"/>
        <v>0</v>
      </c>
      <c r="O31" s="1">
        <f t="shared" si="7"/>
        <v>0</v>
      </c>
      <c r="P31" s="5">
        <f t="shared" si="8"/>
        <v>1463</v>
      </c>
      <c r="Q31" s="1">
        <f t="shared" si="9"/>
        <v>0</v>
      </c>
      <c r="R31" s="5">
        <f t="shared" si="2"/>
        <v>11617214</v>
      </c>
      <c r="S31" s="5">
        <f t="shared" si="3"/>
        <v>11935833.540000001</v>
      </c>
      <c r="T31" s="5">
        <f t="shared" si="10"/>
        <v>-318619.54000000097</v>
      </c>
      <c r="U31" s="1">
        <f t="shared" si="11"/>
        <v>102.74265017412954</v>
      </c>
      <c r="W31" s="12">
        <f t="shared" si="12"/>
        <v>7.5955456486995923</v>
      </c>
    </row>
    <row r="32" spans="1:23" s="10" customFormat="1" x14ac:dyDescent="0.3">
      <c r="A32" s="3"/>
      <c r="B32" s="3">
        <v>18010000</v>
      </c>
      <c r="C32" s="28" t="s">
        <v>17</v>
      </c>
      <c r="D32" s="5">
        <v>5796268.1699999999</v>
      </c>
      <c r="E32" s="5">
        <v>7025790</v>
      </c>
      <c r="F32" s="5">
        <v>7356256.0500000007</v>
      </c>
      <c r="G32" s="5">
        <f t="shared" si="4"/>
        <v>330466.05000000075</v>
      </c>
      <c r="H32" s="1">
        <f t="shared" si="5"/>
        <v>104.70361411314602</v>
      </c>
      <c r="I32" s="5">
        <f t="shared" si="0"/>
        <v>1559987.8800000008</v>
      </c>
      <c r="J32" s="1">
        <f t="shared" si="1"/>
        <v>126.9136595175858</v>
      </c>
      <c r="K32" s="5">
        <v>0</v>
      </c>
      <c r="L32" s="5">
        <v>0</v>
      </c>
      <c r="M32" s="5">
        <v>0</v>
      </c>
      <c r="N32" s="5">
        <f t="shared" si="6"/>
        <v>0</v>
      </c>
      <c r="O32" s="1">
        <f t="shared" si="7"/>
        <v>0</v>
      </c>
      <c r="P32" s="5">
        <f t="shared" si="8"/>
        <v>0</v>
      </c>
      <c r="Q32" s="1">
        <f t="shared" si="9"/>
        <v>0</v>
      </c>
      <c r="R32" s="5">
        <f t="shared" si="2"/>
        <v>7025790</v>
      </c>
      <c r="S32" s="5">
        <f t="shared" si="3"/>
        <v>7356256.0500000007</v>
      </c>
      <c r="T32" s="5">
        <f t="shared" si="10"/>
        <v>-330466.05000000075</v>
      </c>
      <c r="U32" s="1">
        <f t="shared" si="11"/>
        <v>104.70361411314602</v>
      </c>
      <c r="W32" s="12">
        <f t="shared" si="12"/>
        <v>4.6812632267404712</v>
      </c>
    </row>
    <row r="33" spans="1:23" s="10" customFormat="1" ht="27.6" x14ac:dyDescent="0.3">
      <c r="A33" s="3" t="s">
        <v>84</v>
      </c>
      <c r="B33" s="3" t="s">
        <v>80</v>
      </c>
      <c r="C33" s="28" t="s">
        <v>81</v>
      </c>
      <c r="D33" s="5">
        <f>D34+D35+D36+D37</f>
        <v>799743.87</v>
      </c>
      <c r="E33" s="5">
        <f>E34+E35+E36+E37</f>
        <v>1921600</v>
      </c>
      <c r="F33" s="5">
        <f>F34+F35+F36+F37</f>
        <v>2026933.01</v>
      </c>
      <c r="G33" s="5">
        <f t="shared" ref="G33" si="13">F33-E33</f>
        <v>105333.01000000001</v>
      </c>
      <c r="H33" s="1">
        <f t="shared" ref="H33" si="14">IF(E33=0,0,F33/E33*100)</f>
        <v>105.48152633222314</v>
      </c>
      <c r="I33" s="5">
        <f t="shared" si="0"/>
        <v>1227189.1400000001</v>
      </c>
      <c r="J33" s="1">
        <f t="shared" si="1"/>
        <v>253.44777072189376</v>
      </c>
      <c r="K33" s="5">
        <v>0</v>
      </c>
      <c r="L33" s="5">
        <v>0</v>
      </c>
      <c r="M33" s="5">
        <v>0</v>
      </c>
      <c r="N33" s="5">
        <f t="shared" si="6"/>
        <v>0</v>
      </c>
      <c r="O33" s="1">
        <f t="shared" si="7"/>
        <v>0</v>
      </c>
      <c r="P33" s="5">
        <f t="shared" si="8"/>
        <v>0</v>
      </c>
      <c r="Q33" s="1">
        <f t="shared" si="9"/>
        <v>0</v>
      </c>
      <c r="R33" s="5">
        <f t="shared" si="2"/>
        <v>1921600</v>
      </c>
      <c r="S33" s="5">
        <f t="shared" si="3"/>
        <v>2026933.01</v>
      </c>
      <c r="T33" s="5">
        <f t="shared" si="10"/>
        <v>-105333.01000000001</v>
      </c>
      <c r="U33" s="1">
        <f t="shared" si="11"/>
        <v>105.48152633222314</v>
      </c>
      <c r="W33" s="12">
        <f t="shared" si="12"/>
        <v>1.2898690445636916</v>
      </c>
    </row>
    <row r="34" spans="1:23" s="17" customFormat="1" ht="55.2" x14ac:dyDescent="0.3">
      <c r="A34" s="4"/>
      <c r="B34" s="4">
        <v>18010100</v>
      </c>
      <c r="C34" s="29" t="s">
        <v>18</v>
      </c>
      <c r="D34" s="6">
        <v>6957.66</v>
      </c>
      <c r="E34" s="6">
        <v>12500</v>
      </c>
      <c r="F34" s="6">
        <v>13145.91</v>
      </c>
      <c r="G34" s="6">
        <f t="shared" si="4"/>
        <v>645.90999999999985</v>
      </c>
      <c r="H34" s="2">
        <f t="shared" si="5"/>
        <v>105.16727999999999</v>
      </c>
      <c r="I34" s="6">
        <f t="shared" si="0"/>
        <v>6188.25</v>
      </c>
      <c r="J34" s="2">
        <f t="shared" si="1"/>
        <v>188.94154069040454</v>
      </c>
      <c r="K34" s="6">
        <v>0</v>
      </c>
      <c r="L34" s="6">
        <v>0</v>
      </c>
      <c r="M34" s="6">
        <v>0</v>
      </c>
      <c r="N34" s="6">
        <f t="shared" si="6"/>
        <v>0</v>
      </c>
      <c r="O34" s="2">
        <f t="shared" si="7"/>
        <v>0</v>
      </c>
      <c r="P34" s="6">
        <f t="shared" si="8"/>
        <v>0</v>
      </c>
      <c r="Q34" s="2">
        <f t="shared" si="9"/>
        <v>0</v>
      </c>
      <c r="R34" s="6">
        <f t="shared" si="2"/>
        <v>12500</v>
      </c>
      <c r="S34" s="6">
        <f t="shared" si="3"/>
        <v>13145.91</v>
      </c>
      <c r="T34" s="6">
        <f t="shared" si="10"/>
        <v>-645.90999999999985</v>
      </c>
      <c r="U34" s="2">
        <f t="shared" si="11"/>
        <v>105.16727999999999</v>
      </c>
      <c r="W34" s="12">
        <f t="shared" si="12"/>
        <v>8.3655958475017771E-3</v>
      </c>
    </row>
    <row r="35" spans="1:23" s="17" customFormat="1" ht="55.2" x14ac:dyDescent="0.3">
      <c r="A35" s="4"/>
      <c r="B35" s="4">
        <v>18010200</v>
      </c>
      <c r="C35" s="29" t="s">
        <v>19</v>
      </c>
      <c r="D35" s="6">
        <v>14889.27</v>
      </c>
      <c r="E35" s="6">
        <v>70500</v>
      </c>
      <c r="F35" s="6">
        <v>72874.58</v>
      </c>
      <c r="G35" s="6">
        <f t="shared" si="4"/>
        <v>2374.5800000000017</v>
      </c>
      <c r="H35" s="2">
        <f t="shared" si="5"/>
        <v>103.36819858156028</v>
      </c>
      <c r="I35" s="6">
        <f t="shared" si="0"/>
        <v>57985.31</v>
      </c>
      <c r="J35" s="2">
        <f t="shared" si="1"/>
        <v>489.4436060330695</v>
      </c>
      <c r="K35" s="6">
        <v>0</v>
      </c>
      <c r="L35" s="6">
        <v>0</v>
      </c>
      <c r="M35" s="6">
        <v>0</v>
      </c>
      <c r="N35" s="6">
        <f t="shared" si="6"/>
        <v>0</v>
      </c>
      <c r="O35" s="2">
        <f t="shared" si="7"/>
        <v>0</v>
      </c>
      <c r="P35" s="6">
        <f t="shared" si="8"/>
        <v>0</v>
      </c>
      <c r="Q35" s="2">
        <f t="shared" si="9"/>
        <v>0</v>
      </c>
      <c r="R35" s="6">
        <f t="shared" si="2"/>
        <v>70500</v>
      </c>
      <c r="S35" s="6">
        <f t="shared" si="3"/>
        <v>72874.58</v>
      </c>
      <c r="T35" s="6">
        <f t="shared" si="10"/>
        <v>-2374.5800000000017</v>
      </c>
      <c r="U35" s="2">
        <f t="shared" si="11"/>
        <v>103.36819858156028</v>
      </c>
      <c r="W35" s="12">
        <f t="shared" si="12"/>
        <v>4.6374825617734802E-2</v>
      </c>
    </row>
    <row r="36" spans="1:23" s="17" customFormat="1" ht="55.2" x14ac:dyDescent="0.3">
      <c r="A36" s="4"/>
      <c r="B36" s="4">
        <v>18010300</v>
      </c>
      <c r="C36" s="29" t="s">
        <v>20</v>
      </c>
      <c r="D36" s="6">
        <v>47890.82</v>
      </c>
      <c r="E36" s="6">
        <v>71400</v>
      </c>
      <c r="F36" s="6">
        <v>92216.51</v>
      </c>
      <c r="G36" s="6">
        <f t="shared" si="4"/>
        <v>20816.509999999995</v>
      </c>
      <c r="H36" s="2">
        <f t="shared" si="5"/>
        <v>129.15477591036412</v>
      </c>
      <c r="I36" s="6">
        <f t="shared" si="0"/>
        <v>44325.689999999995</v>
      </c>
      <c r="J36" s="2">
        <f t="shared" si="1"/>
        <v>192.55571318260994</v>
      </c>
      <c r="K36" s="6">
        <v>0</v>
      </c>
      <c r="L36" s="6">
        <v>0</v>
      </c>
      <c r="M36" s="6">
        <v>0</v>
      </c>
      <c r="N36" s="6">
        <f t="shared" si="6"/>
        <v>0</v>
      </c>
      <c r="O36" s="2">
        <f t="shared" si="7"/>
        <v>0</v>
      </c>
      <c r="P36" s="6">
        <f t="shared" si="8"/>
        <v>0</v>
      </c>
      <c r="Q36" s="2">
        <f t="shared" si="9"/>
        <v>0</v>
      </c>
      <c r="R36" s="6">
        <f t="shared" si="2"/>
        <v>71400</v>
      </c>
      <c r="S36" s="6">
        <f t="shared" si="3"/>
        <v>92216.51</v>
      </c>
      <c r="T36" s="6">
        <f t="shared" si="10"/>
        <v>-20816.509999999995</v>
      </c>
      <c r="U36" s="2">
        <f t="shared" si="11"/>
        <v>129.15477591036412</v>
      </c>
      <c r="W36" s="12">
        <f t="shared" si="12"/>
        <v>5.8683351181249989E-2</v>
      </c>
    </row>
    <row r="37" spans="1:23" s="17" customFormat="1" ht="55.2" x14ac:dyDescent="0.3">
      <c r="A37" s="4"/>
      <c r="B37" s="4">
        <v>18010400</v>
      </c>
      <c r="C37" s="29" t="s">
        <v>21</v>
      </c>
      <c r="D37" s="6">
        <v>730006.12</v>
      </c>
      <c r="E37" s="6">
        <v>1767200</v>
      </c>
      <c r="F37" s="6">
        <v>1848696.01</v>
      </c>
      <c r="G37" s="6">
        <f t="shared" si="4"/>
        <v>81496.010000000009</v>
      </c>
      <c r="H37" s="2">
        <f t="shared" si="5"/>
        <v>104.61158952014486</v>
      </c>
      <c r="I37" s="6">
        <f t="shared" si="0"/>
        <v>1118689.8900000001</v>
      </c>
      <c r="J37" s="2">
        <f t="shared" si="1"/>
        <v>253.24390568122911</v>
      </c>
      <c r="K37" s="6">
        <v>0</v>
      </c>
      <c r="L37" s="6">
        <v>0</v>
      </c>
      <c r="M37" s="6">
        <v>0</v>
      </c>
      <c r="N37" s="6">
        <f t="shared" si="6"/>
        <v>0</v>
      </c>
      <c r="O37" s="2">
        <f t="shared" si="7"/>
        <v>0</v>
      </c>
      <c r="P37" s="6">
        <f t="shared" si="8"/>
        <v>0</v>
      </c>
      <c r="Q37" s="2">
        <f t="shared" si="9"/>
        <v>0</v>
      </c>
      <c r="R37" s="6">
        <f t="shared" si="2"/>
        <v>1767200</v>
      </c>
      <c r="S37" s="6">
        <f t="shared" si="3"/>
        <v>1848696.01</v>
      </c>
      <c r="T37" s="6">
        <f t="shared" si="10"/>
        <v>-81496.010000000009</v>
      </c>
      <c r="U37" s="2">
        <f t="shared" si="11"/>
        <v>104.61158952014486</v>
      </c>
      <c r="W37" s="12">
        <f t="shared" si="12"/>
        <v>1.1764452719172049</v>
      </c>
    </row>
    <row r="38" spans="1:23" s="10" customFormat="1" x14ac:dyDescent="0.3">
      <c r="A38" s="3" t="s">
        <v>84</v>
      </c>
      <c r="B38" s="3" t="s">
        <v>82</v>
      </c>
      <c r="C38" s="28" t="s">
        <v>83</v>
      </c>
      <c r="D38" s="5">
        <f>D39+D40+D41+D42</f>
        <v>4990274.3099999996</v>
      </c>
      <c r="E38" s="5">
        <f t="shared" ref="E38:F38" si="15">E39+E40+E41+E42</f>
        <v>5103200</v>
      </c>
      <c r="F38" s="5">
        <f t="shared" si="15"/>
        <v>5311616.04</v>
      </c>
      <c r="G38" s="5">
        <f t="shared" ref="G38" si="16">F38-E38</f>
        <v>208416.04000000004</v>
      </c>
      <c r="H38" s="1">
        <f t="shared" ref="H38" si="17">IF(E38=0,0,F38/E38*100)</f>
        <v>104.08402649318076</v>
      </c>
      <c r="I38" s="5">
        <f t="shared" si="0"/>
        <v>321341.73000000045</v>
      </c>
      <c r="J38" s="1">
        <f t="shared" si="1"/>
        <v>106.43936004391712</v>
      </c>
      <c r="K38" s="5">
        <v>0</v>
      </c>
      <c r="L38" s="5">
        <v>0</v>
      </c>
      <c r="M38" s="5">
        <v>0</v>
      </c>
      <c r="N38" s="5">
        <f t="shared" si="6"/>
        <v>0</v>
      </c>
      <c r="O38" s="1">
        <f t="shared" si="7"/>
        <v>0</v>
      </c>
      <c r="P38" s="5">
        <f t="shared" si="8"/>
        <v>0</v>
      </c>
      <c r="Q38" s="1">
        <f t="shared" si="9"/>
        <v>0</v>
      </c>
      <c r="R38" s="5">
        <f t="shared" si="2"/>
        <v>5103200</v>
      </c>
      <c r="S38" s="5">
        <f t="shared" si="3"/>
        <v>5311616.04</v>
      </c>
      <c r="T38" s="5">
        <f t="shared" si="10"/>
        <v>-208416.04000000004</v>
      </c>
      <c r="U38" s="1">
        <f t="shared" si="11"/>
        <v>104.08402649318076</v>
      </c>
      <c r="W38" s="12">
        <f t="shared" si="12"/>
        <v>3.3801260686972476</v>
      </c>
    </row>
    <row r="39" spans="1:23" s="17" customFormat="1" x14ac:dyDescent="0.3">
      <c r="A39" s="4"/>
      <c r="B39" s="4">
        <v>18010500</v>
      </c>
      <c r="C39" s="29" t="s">
        <v>22</v>
      </c>
      <c r="D39" s="6">
        <v>2595384.63</v>
      </c>
      <c r="E39" s="6">
        <v>2291200</v>
      </c>
      <c r="F39" s="6">
        <v>2422524.0699999998</v>
      </c>
      <c r="G39" s="6">
        <f t="shared" si="4"/>
        <v>131324.06999999983</v>
      </c>
      <c r="H39" s="2">
        <f t="shared" si="5"/>
        <v>105.73167204958101</v>
      </c>
      <c r="I39" s="6">
        <f t="shared" si="0"/>
        <v>-172860.56000000006</v>
      </c>
      <c r="J39" s="2">
        <f t="shared" si="1"/>
        <v>93.339693931993423</v>
      </c>
      <c r="K39" s="6">
        <v>0</v>
      </c>
      <c r="L39" s="6">
        <v>0</v>
      </c>
      <c r="M39" s="6">
        <v>0</v>
      </c>
      <c r="N39" s="6">
        <f t="shared" si="6"/>
        <v>0</v>
      </c>
      <c r="O39" s="2">
        <f t="shared" si="7"/>
        <v>0</v>
      </c>
      <c r="P39" s="6">
        <f t="shared" si="8"/>
        <v>0</v>
      </c>
      <c r="Q39" s="2">
        <f t="shared" si="9"/>
        <v>0</v>
      </c>
      <c r="R39" s="6">
        <f t="shared" si="2"/>
        <v>2291200</v>
      </c>
      <c r="S39" s="6">
        <f t="shared" si="3"/>
        <v>2422524.0699999998</v>
      </c>
      <c r="T39" s="6">
        <f t="shared" si="10"/>
        <v>-131324.06999999983</v>
      </c>
      <c r="U39" s="2">
        <f t="shared" si="11"/>
        <v>105.73167204958101</v>
      </c>
      <c r="W39" s="12">
        <f t="shared" si="12"/>
        <v>1.5416093142631513</v>
      </c>
    </row>
    <row r="40" spans="1:23" s="17" customFormat="1" x14ac:dyDescent="0.3">
      <c r="A40" s="4"/>
      <c r="B40" s="4">
        <v>18010600</v>
      </c>
      <c r="C40" s="29" t="s">
        <v>23</v>
      </c>
      <c r="D40" s="6">
        <v>961159.13</v>
      </c>
      <c r="E40" s="6">
        <v>981000</v>
      </c>
      <c r="F40" s="6">
        <v>981663.83</v>
      </c>
      <c r="G40" s="6">
        <f t="shared" si="4"/>
        <v>663.82999999995809</v>
      </c>
      <c r="H40" s="2">
        <f t="shared" si="5"/>
        <v>100.06766870540264</v>
      </c>
      <c r="I40" s="6">
        <f t="shared" si="0"/>
        <v>20504.699999999953</v>
      </c>
      <c r="J40" s="2">
        <f t="shared" si="1"/>
        <v>102.13333040908637</v>
      </c>
      <c r="K40" s="6">
        <v>0</v>
      </c>
      <c r="L40" s="6">
        <v>0</v>
      </c>
      <c r="M40" s="6">
        <v>0</v>
      </c>
      <c r="N40" s="6">
        <f t="shared" si="6"/>
        <v>0</v>
      </c>
      <c r="O40" s="2">
        <f t="shared" si="7"/>
        <v>0</v>
      </c>
      <c r="P40" s="6">
        <f t="shared" si="8"/>
        <v>0</v>
      </c>
      <c r="Q40" s="2">
        <f t="shared" si="9"/>
        <v>0</v>
      </c>
      <c r="R40" s="6">
        <f t="shared" si="2"/>
        <v>981000</v>
      </c>
      <c r="S40" s="6">
        <f t="shared" si="3"/>
        <v>981663.83</v>
      </c>
      <c r="T40" s="6">
        <f t="shared" si="10"/>
        <v>-663.82999999995809</v>
      </c>
      <c r="U40" s="2">
        <f t="shared" si="11"/>
        <v>100.06766870540264</v>
      </c>
      <c r="W40" s="12">
        <f t="shared" si="12"/>
        <v>0.62469641583509172</v>
      </c>
    </row>
    <row r="41" spans="1:23" s="17" customFormat="1" x14ac:dyDescent="0.3">
      <c r="A41" s="4"/>
      <c r="B41" s="4">
        <v>18010700</v>
      </c>
      <c r="C41" s="29" t="s">
        <v>24</v>
      </c>
      <c r="D41" s="6">
        <v>1136656.08</v>
      </c>
      <c r="E41" s="6">
        <v>1534800</v>
      </c>
      <c r="F41" s="6">
        <v>1582613.61</v>
      </c>
      <c r="G41" s="6">
        <f t="shared" si="4"/>
        <v>47813.610000000102</v>
      </c>
      <c r="H41" s="2">
        <f t="shared" si="5"/>
        <v>103.11529906176702</v>
      </c>
      <c r="I41" s="6">
        <f t="shared" si="0"/>
        <v>445957.53</v>
      </c>
      <c r="J41" s="2">
        <f t="shared" si="1"/>
        <v>139.23416571176043</v>
      </c>
      <c r="K41" s="6">
        <v>0</v>
      </c>
      <c r="L41" s="6">
        <v>0</v>
      </c>
      <c r="M41" s="6">
        <v>0</v>
      </c>
      <c r="N41" s="6">
        <f t="shared" si="6"/>
        <v>0</v>
      </c>
      <c r="O41" s="2">
        <f t="shared" si="7"/>
        <v>0</v>
      </c>
      <c r="P41" s="6">
        <f t="shared" si="8"/>
        <v>0</v>
      </c>
      <c r="Q41" s="2">
        <f t="shared" si="9"/>
        <v>0</v>
      </c>
      <c r="R41" s="6">
        <f t="shared" si="2"/>
        <v>1534800</v>
      </c>
      <c r="S41" s="6">
        <f t="shared" si="3"/>
        <v>1582613.61</v>
      </c>
      <c r="T41" s="6">
        <f t="shared" si="10"/>
        <v>-47813.610000000102</v>
      </c>
      <c r="U41" s="2">
        <f t="shared" si="11"/>
        <v>103.11529906176702</v>
      </c>
      <c r="W41" s="12">
        <f t="shared" si="12"/>
        <v>1.0071197691157019</v>
      </c>
    </row>
    <row r="42" spans="1:23" s="17" customFormat="1" x14ac:dyDescent="0.3">
      <c r="A42" s="4"/>
      <c r="B42" s="4">
        <v>18010900</v>
      </c>
      <c r="C42" s="29" t="s">
        <v>25</v>
      </c>
      <c r="D42" s="6">
        <v>297074.46999999997</v>
      </c>
      <c r="E42" s="6">
        <v>296200</v>
      </c>
      <c r="F42" s="6">
        <v>324814.53000000003</v>
      </c>
      <c r="G42" s="6">
        <f t="shared" si="4"/>
        <v>28614.530000000028</v>
      </c>
      <c r="H42" s="2">
        <f t="shared" si="5"/>
        <v>109.66054355165429</v>
      </c>
      <c r="I42" s="6">
        <f t="shared" si="0"/>
        <v>27740.060000000056</v>
      </c>
      <c r="J42" s="2">
        <f t="shared" si="1"/>
        <v>109.33774618869137</v>
      </c>
      <c r="K42" s="6">
        <v>0</v>
      </c>
      <c r="L42" s="6">
        <v>0</v>
      </c>
      <c r="M42" s="6">
        <v>0</v>
      </c>
      <c r="N42" s="6">
        <f t="shared" si="6"/>
        <v>0</v>
      </c>
      <c r="O42" s="2">
        <f t="shared" si="7"/>
        <v>0</v>
      </c>
      <c r="P42" s="6">
        <f t="shared" si="8"/>
        <v>0</v>
      </c>
      <c r="Q42" s="2">
        <f t="shared" si="9"/>
        <v>0</v>
      </c>
      <c r="R42" s="6">
        <f t="shared" si="2"/>
        <v>296200</v>
      </c>
      <c r="S42" s="6">
        <f t="shared" si="3"/>
        <v>324814.53000000003</v>
      </c>
      <c r="T42" s="6">
        <f t="shared" si="10"/>
        <v>-28614.530000000028</v>
      </c>
      <c r="U42" s="2">
        <f t="shared" si="11"/>
        <v>109.66054355165429</v>
      </c>
      <c r="W42" s="12">
        <f t="shared" si="12"/>
        <v>0.20670056948330257</v>
      </c>
    </row>
    <row r="43" spans="1:23" s="17" customFormat="1" x14ac:dyDescent="0.3">
      <c r="A43" s="4"/>
      <c r="B43" s="4">
        <v>18011000</v>
      </c>
      <c r="C43" s="29" t="s">
        <v>26</v>
      </c>
      <c r="D43" s="6">
        <v>6249.99</v>
      </c>
      <c r="E43" s="6">
        <v>990</v>
      </c>
      <c r="F43" s="6">
        <v>17707</v>
      </c>
      <c r="G43" s="6">
        <f t="shared" si="4"/>
        <v>16717</v>
      </c>
      <c r="H43" s="2">
        <f t="shared" si="5"/>
        <v>1788.5858585858587</v>
      </c>
      <c r="I43" s="6">
        <f t="shared" si="0"/>
        <v>11457.01</v>
      </c>
      <c r="J43" s="2">
        <f t="shared" si="1"/>
        <v>283.31245329992527</v>
      </c>
      <c r="K43" s="6">
        <v>0</v>
      </c>
      <c r="L43" s="6">
        <v>0</v>
      </c>
      <c r="M43" s="6">
        <v>0</v>
      </c>
      <c r="N43" s="6">
        <f t="shared" si="6"/>
        <v>0</v>
      </c>
      <c r="O43" s="2">
        <f t="shared" si="7"/>
        <v>0</v>
      </c>
      <c r="P43" s="6">
        <f t="shared" si="8"/>
        <v>0</v>
      </c>
      <c r="Q43" s="2">
        <f t="shared" si="9"/>
        <v>0</v>
      </c>
      <c r="R43" s="6">
        <f t="shared" si="2"/>
        <v>990</v>
      </c>
      <c r="S43" s="6">
        <f t="shared" si="3"/>
        <v>17707</v>
      </c>
      <c r="T43" s="6">
        <f t="shared" si="10"/>
        <v>-16717</v>
      </c>
      <c r="U43" s="2">
        <f t="shared" si="11"/>
        <v>1788.5858585858587</v>
      </c>
      <c r="W43" s="12">
        <f t="shared" si="12"/>
        <v>1.1268113479531959E-2</v>
      </c>
    </row>
    <row r="44" spans="1:23" s="10" customFormat="1" x14ac:dyDescent="0.3">
      <c r="A44" s="3"/>
      <c r="B44" s="3">
        <v>18030000</v>
      </c>
      <c r="C44" s="28" t="s">
        <v>62</v>
      </c>
      <c r="D44" s="5">
        <v>0</v>
      </c>
      <c r="E44" s="5">
        <v>1724</v>
      </c>
      <c r="F44" s="5">
        <v>1724.1</v>
      </c>
      <c r="G44" s="5">
        <f t="shared" si="4"/>
        <v>9.9999999999909051E-2</v>
      </c>
      <c r="H44" s="1">
        <f t="shared" si="5"/>
        <v>100.00580046403711</v>
      </c>
      <c r="I44" s="5">
        <f t="shared" si="0"/>
        <v>1724.1</v>
      </c>
      <c r="J44" s="1">
        <f t="shared" si="1"/>
        <v>0</v>
      </c>
      <c r="K44" s="5">
        <v>0</v>
      </c>
      <c r="L44" s="5">
        <v>0</v>
      </c>
      <c r="M44" s="5">
        <v>0</v>
      </c>
      <c r="N44" s="5">
        <f t="shared" si="6"/>
        <v>0</v>
      </c>
      <c r="O44" s="1">
        <f t="shared" si="7"/>
        <v>0</v>
      </c>
      <c r="P44" s="5">
        <f t="shared" si="8"/>
        <v>0</v>
      </c>
      <c r="Q44" s="1">
        <f t="shared" si="9"/>
        <v>0</v>
      </c>
      <c r="R44" s="18">
        <f t="shared" si="2"/>
        <v>1724</v>
      </c>
      <c r="S44" s="5">
        <f t="shared" si="3"/>
        <v>1724.1</v>
      </c>
      <c r="T44" s="5">
        <f t="shared" si="10"/>
        <v>-9.9999999999909051E-2</v>
      </c>
      <c r="U44" s="1">
        <f t="shared" si="11"/>
        <v>100.00580046403711</v>
      </c>
      <c r="W44" s="12">
        <f t="shared" si="12"/>
        <v>1.0971567430993986E-3</v>
      </c>
    </row>
    <row r="45" spans="1:23" s="17" customFormat="1" ht="27.6" x14ac:dyDescent="0.3">
      <c r="A45" s="4"/>
      <c r="B45" s="4">
        <v>18030100</v>
      </c>
      <c r="C45" s="29" t="s">
        <v>63</v>
      </c>
      <c r="D45" s="6">
        <v>0</v>
      </c>
      <c r="E45" s="6">
        <v>1724</v>
      </c>
      <c r="F45" s="6">
        <v>1724.1</v>
      </c>
      <c r="G45" s="6">
        <f t="shared" si="4"/>
        <v>9.9999999999909051E-2</v>
      </c>
      <c r="H45" s="2">
        <f t="shared" si="5"/>
        <v>100.00580046403711</v>
      </c>
      <c r="I45" s="6">
        <f t="shared" ref="I45:I76" si="18">F45-D45</f>
        <v>1724.1</v>
      </c>
      <c r="J45" s="2">
        <f t="shared" ref="J45:J76" si="19">IF(D45=0,0,F45/D45*100)</f>
        <v>0</v>
      </c>
      <c r="K45" s="6">
        <v>0</v>
      </c>
      <c r="L45" s="6">
        <v>0</v>
      </c>
      <c r="M45" s="6">
        <v>0</v>
      </c>
      <c r="N45" s="6">
        <f t="shared" si="6"/>
        <v>0</v>
      </c>
      <c r="O45" s="2">
        <f t="shared" si="7"/>
        <v>0</v>
      </c>
      <c r="P45" s="6">
        <f t="shared" si="8"/>
        <v>0</v>
      </c>
      <c r="Q45" s="2">
        <f t="shared" si="9"/>
        <v>0</v>
      </c>
      <c r="R45" s="6">
        <f t="shared" ref="R45:R76" si="20">E45+L45</f>
        <v>1724</v>
      </c>
      <c r="S45" s="6">
        <f t="shared" ref="S45:S76" si="21">F45+M45</f>
        <v>1724.1</v>
      </c>
      <c r="T45" s="6">
        <f t="shared" si="10"/>
        <v>-9.9999999999909051E-2</v>
      </c>
      <c r="U45" s="2">
        <f t="shared" si="11"/>
        <v>100.00580046403711</v>
      </c>
      <c r="W45" s="12">
        <f t="shared" si="12"/>
        <v>1.0971567430993986E-3</v>
      </c>
    </row>
    <row r="46" spans="1:23" s="10" customFormat="1" ht="41.4" x14ac:dyDescent="0.3">
      <c r="A46" s="3"/>
      <c r="B46" s="3">
        <v>18040000</v>
      </c>
      <c r="C46" s="28" t="s">
        <v>27</v>
      </c>
      <c r="D46" s="5">
        <v>-1835.45</v>
      </c>
      <c r="E46" s="5">
        <v>0</v>
      </c>
      <c r="F46" s="5">
        <v>-1665.6</v>
      </c>
      <c r="G46" s="5">
        <f t="shared" si="4"/>
        <v>-1665.6</v>
      </c>
      <c r="H46" s="1">
        <f t="shared" si="5"/>
        <v>0</v>
      </c>
      <c r="I46" s="5">
        <f t="shared" si="18"/>
        <v>169.85000000000014</v>
      </c>
      <c r="J46" s="1">
        <f t="shared" si="19"/>
        <v>90.746138549129626</v>
      </c>
      <c r="K46" s="5">
        <v>-1463</v>
      </c>
      <c r="L46" s="5">
        <v>0</v>
      </c>
      <c r="M46" s="5">
        <v>0</v>
      </c>
      <c r="N46" s="5">
        <f t="shared" si="6"/>
        <v>0</v>
      </c>
      <c r="O46" s="1">
        <f t="shared" si="7"/>
        <v>0</v>
      </c>
      <c r="P46" s="5">
        <f t="shared" si="8"/>
        <v>1463</v>
      </c>
      <c r="Q46" s="1">
        <f t="shared" si="9"/>
        <v>0</v>
      </c>
      <c r="R46" s="18">
        <f t="shared" si="20"/>
        <v>0</v>
      </c>
      <c r="S46" s="5">
        <f t="shared" si="21"/>
        <v>-1665.6</v>
      </c>
      <c r="T46" s="5">
        <f t="shared" si="10"/>
        <v>1665.6</v>
      </c>
      <c r="U46" s="1">
        <f t="shared" si="11"/>
        <v>0</v>
      </c>
      <c r="W46" s="12">
        <f t="shared" si="12"/>
        <v>-1.0599293958043954E-3</v>
      </c>
    </row>
    <row r="47" spans="1:23" s="17" customFormat="1" ht="41.4" x14ac:dyDescent="0.3">
      <c r="A47" s="4"/>
      <c r="B47" s="4">
        <v>18040100</v>
      </c>
      <c r="C47" s="29" t="s">
        <v>28</v>
      </c>
      <c r="D47" s="6">
        <v>-1517.75</v>
      </c>
      <c r="E47" s="6">
        <v>0</v>
      </c>
      <c r="F47" s="6">
        <v>-300.45</v>
      </c>
      <c r="G47" s="6">
        <f t="shared" si="4"/>
        <v>-300.45</v>
      </c>
      <c r="H47" s="2">
        <f>IF(E47=0,0,F47/E47*100)</f>
        <v>0</v>
      </c>
      <c r="I47" s="6">
        <f t="shared" si="18"/>
        <v>1217.3</v>
      </c>
      <c r="J47" s="2">
        <f t="shared" si="19"/>
        <v>19.79575028825564</v>
      </c>
      <c r="K47" s="6">
        <v>0</v>
      </c>
      <c r="L47" s="6">
        <v>0</v>
      </c>
      <c r="M47" s="6">
        <v>0</v>
      </c>
      <c r="N47" s="6">
        <f t="shared" si="6"/>
        <v>0</v>
      </c>
      <c r="O47" s="2">
        <f t="shared" si="7"/>
        <v>0</v>
      </c>
      <c r="P47" s="6">
        <f t="shared" si="8"/>
        <v>0</v>
      </c>
      <c r="Q47" s="2">
        <f t="shared" si="9"/>
        <v>0</v>
      </c>
      <c r="R47" s="6">
        <f t="shared" si="20"/>
        <v>0</v>
      </c>
      <c r="S47" s="6">
        <f t="shared" si="21"/>
        <v>-300.45</v>
      </c>
      <c r="T47" s="6">
        <f t="shared" si="10"/>
        <v>300.45</v>
      </c>
      <c r="U47" s="2">
        <f t="shared" si="11"/>
        <v>0</v>
      </c>
      <c r="W47" s="12">
        <f t="shared" si="12"/>
        <v>-1.9119583751766965E-4</v>
      </c>
    </row>
    <row r="48" spans="1:23" s="17" customFormat="1" ht="41.4" x14ac:dyDescent="0.3">
      <c r="A48" s="4"/>
      <c r="B48" s="4">
        <v>18040200</v>
      </c>
      <c r="C48" s="29" t="s">
        <v>64</v>
      </c>
      <c r="D48" s="6">
        <v>0</v>
      </c>
      <c r="E48" s="6">
        <v>0</v>
      </c>
      <c r="F48" s="6">
        <v>-970.17</v>
      </c>
      <c r="G48" s="6">
        <f t="shared" si="4"/>
        <v>-970.17</v>
      </c>
      <c r="H48" s="2">
        <f t="shared" si="5"/>
        <v>0</v>
      </c>
      <c r="I48" s="6">
        <f t="shared" si="18"/>
        <v>-970.17</v>
      </c>
      <c r="J48" s="2">
        <f t="shared" si="19"/>
        <v>0</v>
      </c>
      <c r="K48" s="6">
        <v>0</v>
      </c>
      <c r="L48" s="6">
        <v>0</v>
      </c>
      <c r="M48" s="6">
        <v>0</v>
      </c>
      <c r="N48" s="6">
        <f t="shared" si="6"/>
        <v>0</v>
      </c>
      <c r="O48" s="2">
        <f t="shared" si="7"/>
        <v>0</v>
      </c>
      <c r="P48" s="6">
        <f t="shared" si="8"/>
        <v>0</v>
      </c>
      <c r="Q48" s="2">
        <f t="shared" si="9"/>
        <v>0</v>
      </c>
      <c r="R48" s="6">
        <f t="shared" si="20"/>
        <v>0</v>
      </c>
      <c r="S48" s="6">
        <f t="shared" si="21"/>
        <v>-970.17</v>
      </c>
      <c r="T48" s="6">
        <f t="shared" si="10"/>
        <v>970.17</v>
      </c>
      <c r="U48" s="2">
        <f t="shared" si="11"/>
        <v>0</v>
      </c>
      <c r="W48" s="12">
        <f t="shared" si="12"/>
        <v>-6.1738214572979724E-4</v>
      </c>
    </row>
    <row r="49" spans="1:23" s="17" customFormat="1" ht="55.2" x14ac:dyDescent="0.3">
      <c r="A49" s="4"/>
      <c r="B49" s="4">
        <v>18040600</v>
      </c>
      <c r="C49" s="29" t="s">
        <v>29</v>
      </c>
      <c r="D49" s="6">
        <v>-317.7</v>
      </c>
      <c r="E49" s="6">
        <v>0</v>
      </c>
      <c r="F49" s="6">
        <v>0</v>
      </c>
      <c r="G49" s="6">
        <f t="shared" si="4"/>
        <v>0</v>
      </c>
      <c r="H49" s="2">
        <f t="shared" si="5"/>
        <v>0</v>
      </c>
      <c r="I49" s="6">
        <f t="shared" si="18"/>
        <v>317.7</v>
      </c>
      <c r="J49" s="2">
        <f t="shared" si="19"/>
        <v>0</v>
      </c>
      <c r="K49" s="6">
        <v>0</v>
      </c>
      <c r="L49" s="6">
        <v>0</v>
      </c>
      <c r="M49" s="6">
        <v>0</v>
      </c>
      <c r="N49" s="6">
        <f t="shared" si="6"/>
        <v>0</v>
      </c>
      <c r="O49" s="2">
        <f t="shared" si="7"/>
        <v>0</v>
      </c>
      <c r="P49" s="6">
        <f t="shared" si="8"/>
        <v>0</v>
      </c>
      <c r="Q49" s="2">
        <f t="shared" si="9"/>
        <v>0</v>
      </c>
      <c r="R49" s="6">
        <f t="shared" si="20"/>
        <v>0</v>
      </c>
      <c r="S49" s="6">
        <f t="shared" si="21"/>
        <v>0</v>
      </c>
      <c r="T49" s="6">
        <f t="shared" si="10"/>
        <v>0</v>
      </c>
      <c r="U49" s="2">
        <f t="shared" si="11"/>
        <v>0</v>
      </c>
      <c r="W49" s="12">
        <f t="shared" si="12"/>
        <v>0</v>
      </c>
    </row>
    <row r="50" spans="1:23" s="17" customFormat="1" ht="41.4" x14ac:dyDescent="0.3">
      <c r="A50" s="4"/>
      <c r="B50" s="4">
        <v>18041300</v>
      </c>
      <c r="C50" s="29" t="s">
        <v>65</v>
      </c>
      <c r="D50" s="6">
        <v>0</v>
      </c>
      <c r="E50" s="6">
        <v>0</v>
      </c>
      <c r="F50" s="6">
        <v>-394.98</v>
      </c>
      <c r="G50" s="6">
        <f t="shared" si="4"/>
        <v>-394.98</v>
      </c>
      <c r="H50" s="2">
        <f t="shared" si="5"/>
        <v>0</v>
      </c>
      <c r="I50" s="6">
        <f t="shared" si="18"/>
        <v>-394.98</v>
      </c>
      <c r="J50" s="2">
        <f t="shared" si="19"/>
        <v>0</v>
      </c>
      <c r="K50" s="6">
        <v>0</v>
      </c>
      <c r="L50" s="6">
        <v>0</v>
      </c>
      <c r="M50" s="6">
        <v>0</v>
      </c>
      <c r="N50" s="6">
        <f t="shared" si="6"/>
        <v>0</v>
      </c>
      <c r="O50" s="2">
        <f t="shared" si="7"/>
        <v>0</v>
      </c>
      <c r="P50" s="6">
        <f t="shared" si="8"/>
        <v>0</v>
      </c>
      <c r="Q50" s="2">
        <f t="shared" si="9"/>
        <v>0</v>
      </c>
      <c r="R50" s="6">
        <f t="shared" si="20"/>
        <v>0</v>
      </c>
      <c r="S50" s="6">
        <f t="shared" si="21"/>
        <v>-394.98</v>
      </c>
      <c r="T50" s="6">
        <f t="shared" si="10"/>
        <v>394.98</v>
      </c>
      <c r="U50" s="2">
        <f t="shared" si="11"/>
        <v>0</v>
      </c>
      <c r="W50" s="12">
        <f t="shared" si="12"/>
        <v>-2.5135141255692848E-4</v>
      </c>
    </row>
    <row r="51" spans="1:23" s="17" customFormat="1" ht="82.8" x14ac:dyDescent="0.3">
      <c r="A51" s="4"/>
      <c r="B51" s="4">
        <v>18041500</v>
      </c>
      <c r="C51" s="29" t="s">
        <v>87</v>
      </c>
      <c r="D51" s="6">
        <v>0</v>
      </c>
      <c r="E51" s="6">
        <v>0</v>
      </c>
      <c r="F51" s="6">
        <v>0</v>
      </c>
      <c r="G51" s="6">
        <f>F51-E51</f>
        <v>0</v>
      </c>
      <c r="H51" s="2">
        <f t="shared" si="5"/>
        <v>0</v>
      </c>
      <c r="I51" s="6">
        <f t="shared" si="18"/>
        <v>0</v>
      </c>
      <c r="J51" s="2">
        <f t="shared" si="19"/>
        <v>0</v>
      </c>
      <c r="K51" s="6">
        <v>-1463</v>
      </c>
      <c r="L51" s="6">
        <v>0</v>
      </c>
      <c r="M51" s="6">
        <v>0</v>
      </c>
      <c r="N51" s="6">
        <f t="shared" si="6"/>
        <v>0</v>
      </c>
      <c r="O51" s="2">
        <f t="shared" si="7"/>
        <v>0</v>
      </c>
      <c r="P51" s="6">
        <f t="shared" si="8"/>
        <v>1463</v>
      </c>
      <c r="Q51" s="2">
        <f t="shared" si="9"/>
        <v>0</v>
      </c>
      <c r="R51" s="6">
        <f t="shared" si="20"/>
        <v>0</v>
      </c>
      <c r="S51" s="6">
        <f t="shared" si="21"/>
        <v>0</v>
      </c>
      <c r="T51" s="6">
        <f t="shared" si="10"/>
        <v>0</v>
      </c>
      <c r="U51" s="2">
        <f t="shared" si="11"/>
        <v>0</v>
      </c>
      <c r="W51" s="12">
        <f t="shared" si="12"/>
        <v>0</v>
      </c>
    </row>
    <row r="52" spans="1:23" x14ac:dyDescent="0.3">
      <c r="A52" s="3" t="s">
        <v>84</v>
      </c>
      <c r="B52" s="3">
        <v>18050000</v>
      </c>
      <c r="C52" s="28" t="s">
        <v>30</v>
      </c>
      <c r="D52" s="5">
        <v>3629230.3899999997</v>
      </c>
      <c r="E52" s="5">
        <v>4589700</v>
      </c>
      <c r="F52" s="5">
        <v>4579518.99</v>
      </c>
      <c r="G52" s="5">
        <f t="shared" si="4"/>
        <v>-10181.009999999776</v>
      </c>
      <c r="H52" s="1">
        <f t="shared" si="5"/>
        <v>99.778177005033015</v>
      </c>
      <c r="I52" s="5">
        <f t="shared" si="18"/>
        <v>950288.60000000056</v>
      </c>
      <c r="J52" s="1">
        <f t="shared" si="19"/>
        <v>126.18430074371776</v>
      </c>
      <c r="K52" s="5">
        <v>0</v>
      </c>
      <c r="L52" s="5">
        <v>0</v>
      </c>
      <c r="M52" s="5">
        <v>0</v>
      </c>
      <c r="N52" s="5">
        <f t="shared" si="6"/>
        <v>0</v>
      </c>
      <c r="O52" s="1">
        <f t="shared" si="7"/>
        <v>0</v>
      </c>
      <c r="P52" s="5">
        <f t="shared" si="8"/>
        <v>0</v>
      </c>
      <c r="Q52" s="1">
        <f t="shared" si="9"/>
        <v>0</v>
      </c>
      <c r="R52" s="5">
        <f t="shared" si="20"/>
        <v>4589700</v>
      </c>
      <c r="S52" s="5">
        <f t="shared" si="21"/>
        <v>4579518.99</v>
      </c>
      <c r="T52" s="5">
        <f t="shared" si="10"/>
        <v>10181.009999999776</v>
      </c>
      <c r="U52" s="1">
        <f t="shared" si="11"/>
        <v>99.778177005033015</v>
      </c>
      <c r="W52" s="12">
        <f t="shared" si="12"/>
        <v>2.9142451946118251</v>
      </c>
    </row>
    <row r="53" spans="1:23" s="17" customFormat="1" x14ac:dyDescent="0.3">
      <c r="A53" s="4"/>
      <c r="B53" s="4">
        <v>18050300</v>
      </c>
      <c r="C53" s="29" t="s">
        <v>31</v>
      </c>
      <c r="D53" s="6">
        <v>401262.83</v>
      </c>
      <c r="E53" s="6">
        <v>241500</v>
      </c>
      <c r="F53" s="6">
        <v>224775.44</v>
      </c>
      <c r="G53" s="6">
        <f t="shared" si="4"/>
        <v>-16724.559999999998</v>
      </c>
      <c r="H53" s="2">
        <f t="shared" si="5"/>
        <v>93.074716356107658</v>
      </c>
      <c r="I53" s="6">
        <f t="shared" si="18"/>
        <v>-176487.39</v>
      </c>
      <c r="J53" s="2">
        <f t="shared" si="19"/>
        <v>56.017010097845343</v>
      </c>
      <c r="K53" s="6">
        <v>0</v>
      </c>
      <c r="L53" s="6">
        <v>0</v>
      </c>
      <c r="M53" s="6">
        <v>0</v>
      </c>
      <c r="N53" s="6">
        <f t="shared" si="6"/>
        <v>0</v>
      </c>
      <c r="O53" s="2">
        <f t="shared" si="7"/>
        <v>0</v>
      </c>
      <c r="P53" s="6">
        <f t="shared" si="8"/>
        <v>0</v>
      </c>
      <c r="Q53" s="2">
        <f t="shared" si="9"/>
        <v>0</v>
      </c>
      <c r="R53" s="6">
        <f t="shared" si="20"/>
        <v>241500</v>
      </c>
      <c r="S53" s="6">
        <f t="shared" si="21"/>
        <v>224775.44</v>
      </c>
      <c r="T53" s="6">
        <f t="shared" si="10"/>
        <v>16724.559999999998</v>
      </c>
      <c r="U53" s="2">
        <f t="shared" si="11"/>
        <v>93.074716356107658</v>
      </c>
      <c r="W53" s="12">
        <f t="shared" si="12"/>
        <v>0.14303920287636115</v>
      </c>
    </row>
    <row r="54" spans="1:23" s="17" customFormat="1" x14ac:dyDescent="0.3">
      <c r="A54" s="4"/>
      <c r="B54" s="4">
        <v>18050400</v>
      </c>
      <c r="C54" s="29" t="s">
        <v>32</v>
      </c>
      <c r="D54" s="6">
        <v>1617613.39</v>
      </c>
      <c r="E54" s="6">
        <v>2734400</v>
      </c>
      <c r="F54" s="6">
        <v>2777807.33</v>
      </c>
      <c r="G54" s="6">
        <f t="shared" si="4"/>
        <v>43407.330000000075</v>
      </c>
      <c r="H54" s="2">
        <f t="shared" si="5"/>
        <v>101.58745355471035</v>
      </c>
      <c r="I54" s="6">
        <f t="shared" si="18"/>
        <v>1160193.9400000002</v>
      </c>
      <c r="J54" s="2">
        <f t="shared" si="19"/>
        <v>171.72257272177998</v>
      </c>
      <c r="K54" s="6">
        <v>0</v>
      </c>
      <c r="L54" s="6">
        <v>0</v>
      </c>
      <c r="M54" s="6">
        <v>0</v>
      </c>
      <c r="N54" s="6">
        <f t="shared" si="6"/>
        <v>0</v>
      </c>
      <c r="O54" s="2">
        <f t="shared" si="7"/>
        <v>0</v>
      </c>
      <c r="P54" s="6">
        <f t="shared" si="8"/>
        <v>0</v>
      </c>
      <c r="Q54" s="2">
        <f t="shared" si="9"/>
        <v>0</v>
      </c>
      <c r="R54" s="6">
        <f t="shared" si="20"/>
        <v>2734400</v>
      </c>
      <c r="S54" s="6">
        <f t="shared" si="21"/>
        <v>2777807.33</v>
      </c>
      <c r="T54" s="6">
        <f t="shared" si="10"/>
        <v>-43407.330000000075</v>
      </c>
      <c r="U54" s="2">
        <f t="shared" si="11"/>
        <v>101.58745355471035</v>
      </c>
      <c r="W54" s="12">
        <f t="shared" si="12"/>
        <v>1.7676991144019698</v>
      </c>
    </row>
    <row r="55" spans="1:23" s="17" customFormat="1" ht="69" x14ac:dyDescent="0.3">
      <c r="A55" s="4"/>
      <c r="B55" s="4">
        <v>18050500</v>
      </c>
      <c r="C55" s="29" t="s">
        <v>33</v>
      </c>
      <c r="D55" s="6">
        <v>1610354.17</v>
      </c>
      <c r="E55" s="6">
        <v>1613800</v>
      </c>
      <c r="F55" s="6">
        <v>1576936.22</v>
      </c>
      <c r="G55" s="6">
        <f t="shared" si="4"/>
        <v>-36863.780000000028</v>
      </c>
      <c r="H55" s="2">
        <f t="shared" si="5"/>
        <v>97.715715702069645</v>
      </c>
      <c r="I55" s="6">
        <f t="shared" si="18"/>
        <v>-33417.949999999953</v>
      </c>
      <c r="J55" s="2">
        <f t="shared" si="19"/>
        <v>97.924807435373054</v>
      </c>
      <c r="K55" s="6">
        <v>0</v>
      </c>
      <c r="L55" s="6">
        <v>0</v>
      </c>
      <c r="M55" s="6">
        <v>0</v>
      </c>
      <c r="N55" s="6">
        <f t="shared" si="6"/>
        <v>0</v>
      </c>
      <c r="O55" s="2">
        <f t="shared" si="7"/>
        <v>0</v>
      </c>
      <c r="P55" s="6">
        <f t="shared" si="8"/>
        <v>0</v>
      </c>
      <c r="Q55" s="2">
        <f t="shared" si="9"/>
        <v>0</v>
      </c>
      <c r="R55" s="6">
        <f t="shared" si="20"/>
        <v>1613800</v>
      </c>
      <c r="S55" s="6">
        <f t="shared" si="21"/>
        <v>1576936.22</v>
      </c>
      <c r="T55" s="6">
        <f t="shared" si="10"/>
        <v>36863.780000000028</v>
      </c>
      <c r="U55" s="2">
        <f t="shared" si="11"/>
        <v>97.715715702069645</v>
      </c>
      <c r="W55" s="12">
        <f t="shared" si="12"/>
        <v>1.0035068773334936</v>
      </c>
    </row>
    <row r="56" spans="1:23" s="10" customFormat="1" x14ac:dyDescent="0.3">
      <c r="A56" s="3"/>
      <c r="B56" s="3">
        <v>19000000</v>
      </c>
      <c r="C56" s="28" t="s">
        <v>34</v>
      </c>
      <c r="D56" s="5">
        <v>0</v>
      </c>
      <c r="E56" s="5">
        <v>0</v>
      </c>
      <c r="F56" s="5">
        <v>193316.69</v>
      </c>
      <c r="G56" s="5">
        <f t="shared" si="4"/>
        <v>193316.69</v>
      </c>
      <c r="H56" s="1">
        <f t="shared" si="5"/>
        <v>0</v>
      </c>
      <c r="I56" s="5">
        <f t="shared" si="18"/>
        <v>193316.69</v>
      </c>
      <c r="J56" s="1">
        <f t="shared" si="19"/>
        <v>0</v>
      </c>
      <c r="K56" s="5">
        <v>61272356.180000007</v>
      </c>
      <c r="L56" s="5">
        <v>40646797</v>
      </c>
      <c r="M56" s="5">
        <v>34985074.770000003</v>
      </c>
      <c r="N56" s="5">
        <f t="shared" si="6"/>
        <v>-5661722.2299999967</v>
      </c>
      <c r="O56" s="1">
        <f t="shared" si="7"/>
        <v>86.070926498833359</v>
      </c>
      <c r="P56" s="5">
        <f t="shared" si="8"/>
        <v>-26287281.410000004</v>
      </c>
      <c r="Q56" s="1">
        <f t="shared" si="9"/>
        <v>57.097648843834612</v>
      </c>
      <c r="R56" s="5">
        <f t="shared" si="20"/>
        <v>40646797</v>
      </c>
      <c r="S56" s="5">
        <f t="shared" si="21"/>
        <v>35178391.460000001</v>
      </c>
      <c r="T56" s="5">
        <f t="shared" si="10"/>
        <v>5468405.5399999991</v>
      </c>
      <c r="U56" s="1">
        <f t="shared" si="11"/>
        <v>86.546527786678979</v>
      </c>
      <c r="W56" s="12">
        <f t="shared" si="12"/>
        <v>22.386293951469924</v>
      </c>
    </row>
    <row r="57" spans="1:23" x14ac:dyDescent="0.3">
      <c r="A57" s="3" t="s">
        <v>84</v>
      </c>
      <c r="B57" s="3">
        <v>19010000</v>
      </c>
      <c r="C57" s="28" t="s">
        <v>88</v>
      </c>
      <c r="D57" s="5">
        <v>0</v>
      </c>
      <c r="E57" s="5">
        <v>0</v>
      </c>
      <c r="F57" s="5">
        <v>0</v>
      </c>
      <c r="G57" s="5">
        <f t="shared" si="4"/>
        <v>0</v>
      </c>
      <c r="H57" s="1">
        <f t="shared" si="5"/>
        <v>0</v>
      </c>
      <c r="I57" s="5">
        <f t="shared" si="18"/>
        <v>0</v>
      </c>
      <c r="J57" s="1">
        <f t="shared" si="19"/>
        <v>0</v>
      </c>
      <c r="K57" s="5">
        <v>61272356.180000007</v>
      </c>
      <c r="L57" s="5">
        <v>40646797</v>
      </c>
      <c r="M57" s="5">
        <v>34985074.770000003</v>
      </c>
      <c r="N57" s="5">
        <f t="shared" si="6"/>
        <v>-5661722.2299999967</v>
      </c>
      <c r="O57" s="1">
        <f t="shared" si="7"/>
        <v>86.070926498833359</v>
      </c>
      <c r="P57" s="5">
        <f t="shared" si="8"/>
        <v>-26287281.410000004</v>
      </c>
      <c r="Q57" s="1">
        <f t="shared" si="9"/>
        <v>57.097648843834612</v>
      </c>
      <c r="R57" s="5">
        <f t="shared" si="20"/>
        <v>40646797</v>
      </c>
      <c r="S57" s="5">
        <f t="shared" si="21"/>
        <v>34985074.770000003</v>
      </c>
      <c r="T57" s="5">
        <f t="shared" si="10"/>
        <v>5661722.2299999967</v>
      </c>
      <c r="U57" s="1">
        <f t="shared" si="11"/>
        <v>86.070926498833359</v>
      </c>
      <c r="W57" s="12">
        <f t="shared" si="12"/>
        <v>22.263273993238293</v>
      </c>
    </row>
    <row r="58" spans="1:23" s="17" customFormat="1" ht="41.4" x14ac:dyDescent="0.3">
      <c r="A58" s="4"/>
      <c r="B58" s="4">
        <v>19010100</v>
      </c>
      <c r="C58" s="29" t="s">
        <v>89</v>
      </c>
      <c r="D58" s="6">
        <v>0</v>
      </c>
      <c r="E58" s="6">
        <v>0</v>
      </c>
      <c r="F58" s="6">
        <v>0</v>
      </c>
      <c r="G58" s="6">
        <f t="shared" si="4"/>
        <v>0</v>
      </c>
      <c r="H58" s="2">
        <f t="shared" si="5"/>
        <v>0</v>
      </c>
      <c r="I58" s="6">
        <f t="shared" si="18"/>
        <v>0</v>
      </c>
      <c r="J58" s="2">
        <f t="shared" si="19"/>
        <v>0</v>
      </c>
      <c r="K58" s="6">
        <v>59715311.420000002</v>
      </c>
      <c r="L58" s="6">
        <v>39434797</v>
      </c>
      <c r="M58" s="6">
        <v>33775273.5</v>
      </c>
      <c r="N58" s="6">
        <f t="shared" si="6"/>
        <v>-5659523.5</v>
      </c>
      <c r="O58" s="2">
        <f t="shared" si="7"/>
        <v>85.648402095235838</v>
      </c>
      <c r="P58" s="6">
        <f t="shared" si="8"/>
        <v>-25940037.920000002</v>
      </c>
      <c r="Q58" s="2">
        <f t="shared" si="9"/>
        <v>56.560491265708947</v>
      </c>
      <c r="R58" s="6">
        <f t="shared" si="20"/>
        <v>39434797</v>
      </c>
      <c r="S58" s="6">
        <f t="shared" si="21"/>
        <v>33775273.5</v>
      </c>
      <c r="T58" s="6">
        <f t="shared" si="10"/>
        <v>5659523.5</v>
      </c>
      <c r="U58" s="2">
        <f t="shared" si="11"/>
        <v>85.648402095235838</v>
      </c>
      <c r="W58" s="12">
        <f t="shared" si="12"/>
        <v>21.49339891569597</v>
      </c>
    </row>
    <row r="59" spans="1:23" s="17" customFormat="1" ht="27.6" x14ac:dyDescent="0.3">
      <c r="A59" s="4"/>
      <c r="B59" s="4">
        <v>19010200</v>
      </c>
      <c r="C59" s="29" t="s">
        <v>90</v>
      </c>
      <c r="D59" s="6">
        <v>0</v>
      </c>
      <c r="E59" s="6">
        <v>0</v>
      </c>
      <c r="F59" s="6">
        <v>0</v>
      </c>
      <c r="G59" s="6">
        <f t="shared" si="4"/>
        <v>0</v>
      </c>
      <c r="H59" s="2">
        <f t="shared" si="5"/>
        <v>0</v>
      </c>
      <c r="I59" s="6">
        <f t="shared" si="18"/>
        <v>0</v>
      </c>
      <c r="J59" s="2">
        <f t="shared" si="19"/>
        <v>0</v>
      </c>
      <c r="K59" s="6">
        <v>27893.81</v>
      </c>
      <c r="L59" s="6">
        <v>12000</v>
      </c>
      <c r="M59" s="6">
        <v>52717.85</v>
      </c>
      <c r="N59" s="6">
        <f t="shared" si="6"/>
        <v>40717.85</v>
      </c>
      <c r="O59" s="2">
        <f t="shared" si="7"/>
        <v>439.31541666666664</v>
      </c>
      <c r="P59" s="6">
        <f t="shared" si="8"/>
        <v>24824.039999999997</v>
      </c>
      <c r="Q59" s="2">
        <f t="shared" si="9"/>
        <v>188.99479848754973</v>
      </c>
      <c r="R59" s="6">
        <f t="shared" si="20"/>
        <v>12000</v>
      </c>
      <c r="S59" s="6">
        <f t="shared" si="21"/>
        <v>52717.85</v>
      </c>
      <c r="T59" s="6">
        <f t="shared" si="10"/>
        <v>-40717.85</v>
      </c>
      <c r="U59" s="2">
        <f t="shared" si="11"/>
        <v>439.31541666666664</v>
      </c>
      <c r="W59" s="12">
        <f t="shared" si="12"/>
        <v>3.3547789924715868E-2</v>
      </c>
    </row>
    <row r="60" spans="1:23" s="17" customFormat="1" ht="55.2" x14ac:dyDescent="0.3">
      <c r="A60" s="4"/>
      <c r="B60" s="4">
        <v>19010300</v>
      </c>
      <c r="C60" s="29" t="s">
        <v>91</v>
      </c>
      <c r="D60" s="6">
        <v>0</v>
      </c>
      <c r="E60" s="6">
        <v>0</v>
      </c>
      <c r="F60" s="6">
        <v>0</v>
      </c>
      <c r="G60" s="6">
        <f t="shared" si="4"/>
        <v>0</v>
      </c>
      <c r="H60" s="2">
        <f t="shared" si="5"/>
        <v>0</v>
      </c>
      <c r="I60" s="6">
        <f t="shared" si="18"/>
        <v>0</v>
      </c>
      <c r="J60" s="2">
        <f t="shared" si="19"/>
        <v>0</v>
      </c>
      <c r="K60" s="6">
        <v>1529150.95</v>
      </c>
      <c r="L60" s="6">
        <v>1200000</v>
      </c>
      <c r="M60" s="6">
        <v>1157083.42</v>
      </c>
      <c r="N60" s="6">
        <f t="shared" si="6"/>
        <v>-42916.580000000075</v>
      </c>
      <c r="O60" s="2">
        <f t="shared" si="7"/>
        <v>96.423618333333323</v>
      </c>
      <c r="P60" s="6">
        <f t="shared" si="8"/>
        <v>-372067.53</v>
      </c>
      <c r="Q60" s="2">
        <f t="shared" si="9"/>
        <v>75.668358313481093</v>
      </c>
      <c r="R60" s="6">
        <f t="shared" si="20"/>
        <v>1200000</v>
      </c>
      <c r="S60" s="6">
        <f t="shared" si="21"/>
        <v>1157083.42</v>
      </c>
      <c r="T60" s="6">
        <f t="shared" si="10"/>
        <v>42916.580000000075</v>
      </c>
      <c r="U60" s="2">
        <f t="shared" si="11"/>
        <v>96.423618333333323</v>
      </c>
      <c r="W60" s="12">
        <f t="shared" si="12"/>
        <v>0.73632728761760535</v>
      </c>
    </row>
    <row r="61" spans="1:23" s="10" customFormat="1" ht="27.6" x14ac:dyDescent="0.3">
      <c r="A61" s="3"/>
      <c r="B61" s="3">
        <v>19090000</v>
      </c>
      <c r="C61" s="28" t="s">
        <v>66</v>
      </c>
      <c r="D61" s="5">
        <v>0</v>
      </c>
      <c r="E61" s="5">
        <v>0</v>
      </c>
      <c r="F61" s="5">
        <v>193316.69</v>
      </c>
      <c r="G61" s="5">
        <f t="shared" si="4"/>
        <v>193316.69</v>
      </c>
      <c r="H61" s="1">
        <f t="shared" si="5"/>
        <v>0</v>
      </c>
      <c r="I61" s="5">
        <f t="shared" si="18"/>
        <v>193316.69</v>
      </c>
      <c r="J61" s="1">
        <f t="shared" si="19"/>
        <v>0</v>
      </c>
      <c r="K61" s="6">
        <v>0</v>
      </c>
      <c r="L61" s="6">
        <v>0</v>
      </c>
      <c r="M61" s="6">
        <v>0</v>
      </c>
      <c r="N61" s="6">
        <f t="shared" si="6"/>
        <v>0</v>
      </c>
      <c r="O61" s="2">
        <f t="shared" si="7"/>
        <v>0</v>
      </c>
      <c r="P61" s="6">
        <f t="shared" si="8"/>
        <v>0</v>
      </c>
      <c r="Q61" s="2">
        <f t="shared" si="9"/>
        <v>0</v>
      </c>
      <c r="R61" s="18">
        <f t="shared" si="20"/>
        <v>0</v>
      </c>
      <c r="S61" s="5">
        <f t="shared" si="21"/>
        <v>193316.69</v>
      </c>
      <c r="T61" s="5">
        <f t="shared" si="10"/>
        <v>-193316.69</v>
      </c>
      <c r="U61" s="1">
        <f t="shared" si="11"/>
        <v>0</v>
      </c>
      <c r="W61" s="12">
        <f t="shared" si="12"/>
        <v>0.12301995823163162</v>
      </c>
    </row>
    <row r="62" spans="1:23" s="17" customFormat="1" ht="151.80000000000001" x14ac:dyDescent="0.3">
      <c r="A62" s="4"/>
      <c r="B62" s="4">
        <v>19090100</v>
      </c>
      <c r="C62" s="30" t="s">
        <v>109</v>
      </c>
      <c r="D62" s="6">
        <v>0</v>
      </c>
      <c r="E62" s="6">
        <v>0</v>
      </c>
      <c r="F62" s="6">
        <v>193316.69</v>
      </c>
      <c r="G62" s="6">
        <f t="shared" si="4"/>
        <v>193316.69</v>
      </c>
      <c r="H62" s="2">
        <f t="shared" si="5"/>
        <v>0</v>
      </c>
      <c r="I62" s="6">
        <f t="shared" si="18"/>
        <v>193316.69</v>
      </c>
      <c r="J62" s="2">
        <f t="shared" si="19"/>
        <v>0</v>
      </c>
      <c r="K62" s="6">
        <v>0</v>
      </c>
      <c r="L62" s="6">
        <v>0</v>
      </c>
      <c r="M62" s="6">
        <v>0</v>
      </c>
      <c r="N62" s="6">
        <f t="shared" si="6"/>
        <v>0</v>
      </c>
      <c r="O62" s="2">
        <f t="shared" si="7"/>
        <v>0</v>
      </c>
      <c r="P62" s="6">
        <f t="shared" si="8"/>
        <v>0</v>
      </c>
      <c r="Q62" s="2">
        <f t="shared" si="9"/>
        <v>0</v>
      </c>
      <c r="R62" s="6">
        <f t="shared" si="20"/>
        <v>0</v>
      </c>
      <c r="S62" s="6">
        <f t="shared" si="21"/>
        <v>193316.69</v>
      </c>
      <c r="T62" s="6">
        <f t="shared" si="10"/>
        <v>-193316.69</v>
      </c>
      <c r="U62" s="2">
        <f t="shared" si="11"/>
        <v>0</v>
      </c>
      <c r="W62" s="12">
        <f t="shared" si="12"/>
        <v>0.12301995823163162</v>
      </c>
    </row>
    <row r="63" spans="1:23" x14ac:dyDescent="0.3">
      <c r="A63" s="3"/>
      <c r="B63" s="3">
        <v>20000000</v>
      </c>
      <c r="C63" s="28" t="s">
        <v>35</v>
      </c>
      <c r="D63" s="5">
        <v>11467128.219999997</v>
      </c>
      <c r="E63" s="5">
        <v>14526948</v>
      </c>
      <c r="F63" s="5">
        <v>19549617.760000002</v>
      </c>
      <c r="G63" s="5">
        <f t="shared" si="4"/>
        <v>5022669.7600000016</v>
      </c>
      <c r="H63" s="1">
        <f t="shared" si="5"/>
        <v>134.57484503971517</v>
      </c>
      <c r="I63" s="5">
        <f t="shared" si="18"/>
        <v>8082489.5400000047</v>
      </c>
      <c r="J63" s="1">
        <f t="shared" si="19"/>
        <v>170.48399028017502</v>
      </c>
      <c r="K63" s="5">
        <v>1416239.45</v>
      </c>
      <c r="L63" s="5">
        <v>1281423.5999999999</v>
      </c>
      <c r="M63" s="5">
        <v>1359421.8299999998</v>
      </c>
      <c r="N63" s="5">
        <f t="shared" si="6"/>
        <v>77998.229999999981</v>
      </c>
      <c r="O63" s="1">
        <f t="shared" si="7"/>
        <v>106.08684200915295</v>
      </c>
      <c r="P63" s="5">
        <f t="shared" si="8"/>
        <v>-56817.620000000112</v>
      </c>
      <c r="Q63" s="1">
        <f t="shared" si="9"/>
        <v>95.988134633588956</v>
      </c>
      <c r="R63" s="18">
        <f t="shared" si="20"/>
        <v>15808371.6</v>
      </c>
      <c r="S63" s="18">
        <f t="shared" si="21"/>
        <v>20909039.59</v>
      </c>
      <c r="T63" s="18">
        <f t="shared" si="10"/>
        <v>-5100667.99</v>
      </c>
      <c r="U63" s="20">
        <f t="shared" si="11"/>
        <v>132.26561292372455</v>
      </c>
      <c r="W63" s="12">
        <f t="shared" si="12"/>
        <v>13.305779118323057</v>
      </c>
    </row>
    <row r="64" spans="1:23" ht="27.6" x14ac:dyDescent="0.3">
      <c r="A64" s="3"/>
      <c r="B64" s="3">
        <v>21000000</v>
      </c>
      <c r="C64" s="28" t="s">
        <v>36</v>
      </c>
      <c r="D64" s="5">
        <v>11319852.419999998</v>
      </c>
      <c r="E64" s="5">
        <v>14400923</v>
      </c>
      <c r="F64" s="5">
        <v>19403275.32</v>
      </c>
      <c r="G64" s="5">
        <f t="shared" si="4"/>
        <v>5002352.32</v>
      </c>
      <c r="H64" s="1">
        <f t="shared" si="5"/>
        <v>134.73633127543283</v>
      </c>
      <c r="I64" s="5">
        <f t="shared" si="18"/>
        <v>8083422.9000000022</v>
      </c>
      <c r="J64" s="1">
        <f t="shared" si="19"/>
        <v>171.40926047514677</v>
      </c>
      <c r="K64" s="5">
        <v>0</v>
      </c>
      <c r="L64" s="5">
        <v>0</v>
      </c>
      <c r="M64" s="5">
        <v>95754.95</v>
      </c>
      <c r="N64" s="5">
        <f t="shared" si="6"/>
        <v>95754.95</v>
      </c>
      <c r="O64" s="1">
        <f t="shared" si="7"/>
        <v>0</v>
      </c>
      <c r="P64" s="5">
        <f t="shared" si="8"/>
        <v>95754.95</v>
      </c>
      <c r="Q64" s="1">
        <f t="shared" si="9"/>
        <v>0</v>
      </c>
      <c r="R64" s="18">
        <f t="shared" si="20"/>
        <v>14400923</v>
      </c>
      <c r="S64" s="18">
        <f t="shared" si="21"/>
        <v>19499030.27</v>
      </c>
      <c r="T64" s="18">
        <f t="shared" si="10"/>
        <v>-5098107.2699999996</v>
      </c>
      <c r="U64" s="20">
        <f t="shared" si="11"/>
        <v>135.40125358631528</v>
      </c>
      <c r="W64" s="12">
        <f t="shared" si="12"/>
        <v>12.408498662855857</v>
      </c>
    </row>
    <row r="65" spans="1:23" s="17" customFormat="1" ht="27.6" x14ac:dyDescent="0.3">
      <c r="A65" s="4" t="s">
        <v>84</v>
      </c>
      <c r="B65" s="4">
        <v>21050000</v>
      </c>
      <c r="C65" s="29" t="s">
        <v>37</v>
      </c>
      <c r="D65" s="6">
        <v>11290786.619999999</v>
      </c>
      <c r="E65" s="6">
        <v>14265123</v>
      </c>
      <c r="F65" s="6">
        <v>19260684.920000002</v>
      </c>
      <c r="G65" s="6">
        <f t="shared" si="4"/>
        <v>4995561.9200000018</v>
      </c>
      <c r="H65" s="2">
        <f t="shared" si="5"/>
        <v>135.01941006747717</v>
      </c>
      <c r="I65" s="6">
        <f t="shared" si="18"/>
        <v>7969898.3000000026</v>
      </c>
      <c r="J65" s="2">
        <f t="shared" si="19"/>
        <v>170.58762660417725</v>
      </c>
      <c r="K65" s="6">
        <v>0</v>
      </c>
      <c r="L65" s="6">
        <v>0</v>
      </c>
      <c r="M65" s="6">
        <v>0</v>
      </c>
      <c r="N65" s="6">
        <f t="shared" si="6"/>
        <v>0</v>
      </c>
      <c r="O65" s="2">
        <f t="shared" si="7"/>
        <v>0</v>
      </c>
      <c r="P65" s="6">
        <f t="shared" si="8"/>
        <v>0</v>
      </c>
      <c r="Q65" s="2">
        <f t="shared" si="9"/>
        <v>0</v>
      </c>
      <c r="R65" s="6">
        <f t="shared" si="20"/>
        <v>14265123</v>
      </c>
      <c r="S65" s="6">
        <f t="shared" si="21"/>
        <v>19260684.920000002</v>
      </c>
      <c r="T65" s="6">
        <f t="shared" si="10"/>
        <v>-4995561.9200000018</v>
      </c>
      <c r="U65" s="2">
        <f t="shared" si="11"/>
        <v>135.01941006747717</v>
      </c>
      <c r="W65" s="12">
        <f t="shared" si="12"/>
        <v>12.256824045409722</v>
      </c>
    </row>
    <row r="66" spans="1:23" s="10" customFormat="1" x14ac:dyDescent="0.3">
      <c r="A66" s="3"/>
      <c r="B66" s="3">
        <v>21080000</v>
      </c>
      <c r="C66" s="28" t="s">
        <v>38</v>
      </c>
      <c r="D66" s="5">
        <v>29065.8</v>
      </c>
      <c r="E66" s="5">
        <v>135800</v>
      </c>
      <c r="F66" s="5">
        <v>142590.39999999999</v>
      </c>
      <c r="G66" s="5">
        <f t="shared" si="4"/>
        <v>6790.3999999999942</v>
      </c>
      <c r="H66" s="1">
        <f t="shared" si="5"/>
        <v>105.00029455081001</v>
      </c>
      <c r="I66" s="5">
        <f t="shared" si="18"/>
        <v>113524.59999999999</v>
      </c>
      <c r="J66" s="1">
        <f t="shared" si="19"/>
        <v>490.5779300758968</v>
      </c>
      <c r="K66" s="5">
        <v>0</v>
      </c>
      <c r="L66" s="5">
        <v>0</v>
      </c>
      <c r="M66" s="5">
        <v>0</v>
      </c>
      <c r="N66" s="5">
        <f t="shared" si="6"/>
        <v>0</v>
      </c>
      <c r="O66" s="1">
        <f t="shared" si="7"/>
        <v>0</v>
      </c>
      <c r="P66" s="5">
        <f t="shared" si="8"/>
        <v>0</v>
      </c>
      <c r="Q66" s="1">
        <f t="shared" si="9"/>
        <v>0</v>
      </c>
      <c r="R66" s="5">
        <f t="shared" si="20"/>
        <v>135800</v>
      </c>
      <c r="S66" s="5">
        <f t="shared" si="21"/>
        <v>142590.39999999999</v>
      </c>
      <c r="T66" s="5">
        <f t="shared" si="10"/>
        <v>-6790.3999999999942</v>
      </c>
      <c r="U66" s="1">
        <f t="shared" si="11"/>
        <v>105.00029455081001</v>
      </c>
      <c r="W66" s="12">
        <f t="shared" si="12"/>
        <v>9.073952720911807E-2</v>
      </c>
    </row>
    <row r="67" spans="1:23" s="17" customFormat="1" x14ac:dyDescent="0.3">
      <c r="A67" s="4"/>
      <c r="B67" s="4">
        <v>21080500</v>
      </c>
      <c r="C67" s="29" t="s">
        <v>39</v>
      </c>
      <c r="D67" s="6">
        <v>7101.79</v>
      </c>
      <c r="E67" s="6">
        <v>109600</v>
      </c>
      <c r="F67" s="6">
        <v>113636.4</v>
      </c>
      <c r="G67" s="6">
        <f t="shared" si="4"/>
        <v>4036.3999999999942</v>
      </c>
      <c r="H67" s="2">
        <f t="shared" si="5"/>
        <v>103.68284671532845</v>
      </c>
      <c r="I67" s="6">
        <f t="shared" si="18"/>
        <v>106534.61</v>
      </c>
      <c r="J67" s="2">
        <f t="shared" si="19"/>
        <v>1600.1092682267426</v>
      </c>
      <c r="K67" s="6">
        <v>0</v>
      </c>
      <c r="L67" s="6">
        <v>0</v>
      </c>
      <c r="M67" s="6">
        <v>0</v>
      </c>
      <c r="N67" s="6">
        <f t="shared" si="6"/>
        <v>0</v>
      </c>
      <c r="O67" s="2">
        <f t="shared" si="7"/>
        <v>0</v>
      </c>
      <c r="P67" s="6">
        <f t="shared" si="8"/>
        <v>0</v>
      </c>
      <c r="Q67" s="2">
        <f t="shared" si="9"/>
        <v>0</v>
      </c>
      <c r="R67" s="6">
        <f t="shared" si="20"/>
        <v>109600</v>
      </c>
      <c r="S67" s="6">
        <f t="shared" si="21"/>
        <v>113636.4</v>
      </c>
      <c r="T67" s="6">
        <f t="shared" si="10"/>
        <v>-4036.3999999999942</v>
      </c>
      <c r="U67" s="2">
        <f t="shared" si="11"/>
        <v>103.68284671532845</v>
      </c>
      <c r="W67" s="12">
        <f t="shared" si="12"/>
        <v>7.2314217575280143E-2</v>
      </c>
    </row>
    <row r="68" spans="1:23" s="17" customFormat="1" x14ac:dyDescent="0.3">
      <c r="A68" s="4"/>
      <c r="B68" s="4">
        <v>21081100</v>
      </c>
      <c r="C68" s="29" t="s">
        <v>40</v>
      </c>
      <c r="D68" s="6">
        <v>6664.01</v>
      </c>
      <c r="E68" s="6">
        <v>2600</v>
      </c>
      <c r="F68" s="6">
        <v>2754</v>
      </c>
      <c r="G68" s="6">
        <f t="shared" si="4"/>
        <v>154</v>
      </c>
      <c r="H68" s="2">
        <f t="shared" si="5"/>
        <v>105.92307692307692</v>
      </c>
      <c r="I68" s="6">
        <f t="shared" si="18"/>
        <v>-3910.01</v>
      </c>
      <c r="J68" s="2">
        <f t="shared" si="19"/>
        <v>41.326468597736202</v>
      </c>
      <c r="K68" s="6">
        <v>0</v>
      </c>
      <c r="L68" s="6">
        <v>0</v>
      </c>
      <c r="M68" s="6">
        <v>0</v>
      </c>
      <c r="N68" s="6">
        <f t="shared" si="6"/>
        <v>0</v>
      </c>
      <c r="O68" s="2">
        <f t="shared" si="7"/>
        <v>0</v>
      </c>
      <c r="P68" s="6">
        <f t="shared" si="8"/>
        <v>0</v>
      </c>
      <c r="Q68" s="2">
        <f t="shared" si="9"/>
        <v>0</v>
      </c>
      <c r="R68" s="6">
        <f t="shared" si="20"/>
        <v>2600</v>
      </c>
      <c r="S68" s="6">
        <f t="shared" si="21"/>
        <v>2754</v>
      </c>
      <c r="T68" s="6">
        <f t="shared" si="10"/>
        <v>-154</v>
      </c>
      <c r="U68" s="2">
        <f t="shared" si="11"/>
        <v>105.92307692307692</v>
      </c>
      <c r="W68" s="12">
        <f t="shared" si="12"/>
        <v>1.7525489649647607E-3</v>
      </c>
    </row>
    <row r="69" spans="1:23" s="17" customFormat="1" ht="55.2" x14ac:dyDescent="0.3">
      <c r="A69" s="4"/>
      <c r="B69" s="4">
        <v>21081500</v>
      </c>
      <c r="C69" s="29" t="s">
        <v>41</v>
      </c>
      <c r="D69" s="6">
        <v>15300</v>
      </c>
      <c r="E69" s="6">
        <v>23600</v>
      </c>
      <c r="F69" s="6">
        <v>26200</v>
      </c>
      <c r="G69" s="6">
        <f t="shared" si="4"/>
        <v>2600</v>
      </c>
      <c r="H69" s="2">
        <f t="shared" si="5"/>
        <v>111.01694915254237</v>
      </c>
      <c r="I69" s="6">
        <f t="shared" si="18"/>
        <v>10900</v>
      </c>
      <c r="J69" s="2">
        <f t="shared" si="19"/>
        <v>171.24183006535947</v>
      </c>
      <c r="K69" s="6">
        <v>0</v>
      </c>
      <c r="L69" s="6">
        <v>0</v>
      </c>
      <c r="M69" s="6">
        <v>0</v>
      </c>
      <c r="N69" s="6">
        <f t="shared" si="6"/>
        <v>0</v>
      </c>
      <c r="O69" s="2">
        <f t="shared" si="7"/>
        <v>0</v>
      </c>
      <c r="P69" s="6">
        <f t="shared" si="8"/>
        <v>0</v>
      </c>
      <c r="Q69" s="2">
        <f t="shared" si="9"/>
        <v>0</v>
      </c>
      <c r="R69" s="6">
        <f t="shared" si="20"/>
        <v>23600</v>
      </c>
      <c r="S69" s="6">
        <f t="shared" si="21"/>
        <v>26200</v>
      </c>
      <c r="T69" s="6">
        <f t="shared" si="10"/>
        <v>-2600</v>
      </c>
      <c r="U69" s="2">
        <f t="shared" si="11"/>
        <v>111.01694915254237</v>
      </c>
      <c r="W69" s="12">
        <f t="shared" si="12"/>
        <v>1.6672760668873174E-2</v>
      </c>
    </row>
    <row r="70" spans="1:23" s="17" customFormat="1" ht="41.4" x14ac:dyDescent="0.3">
      <c r="A70" s="4"/>
      <c r="B70" s="4">
        <v>21110000</v>
      </c>
      <c r="C70" s="29" t="s">
        <v>92</v>
      </c>
      <c r="D70" s="6">
        <v>0</v>
      </c>
      <c r="E70" s="6">
        <v>0</v>
      </c>
      <c r="F70" s="6">
        <v>0</v>
      </c>
      <c r="G70" s="6">
        <f t="shared" si="4"/>
        <v>0</v>
      </c>
      <c r="H70" s="2">
        <f t="shared" si="5"/>
        <v>0</v>
      </c>
      <c r="I70" s="6">
        <f t="shared" si="18"/>
        <v>0</v>
      </c>
      <c r="J70" s="2">
        <f t="shared" si="19"/>
        <v>0</v>
      </c>
      <c r="K70" s="6">
        <v>0</v>
      </c>
      <c r="L70" s="6">
        <v>0</v>
      </c>
      <c r="M70" s="6">
        <v>95754.95</v>
      </c>
      <c r="N70" s="6">
        <f t="shared" si="6"/>
        <v>95754.95</v>
      </c>
      <c r="O70" s="2">
        <f t="shared" si="7"/>
        <v>0</v>
      </c>
      <c r="P70" s="6">
        <f t="shared" si="8"/>
        <v>95754.95</v>
      </c>
      <c r="Q70" s="2">
        <f t="shared" si="9"/>
        <v>0</v>
      </c>
      <c r="R70" s="6">
        <f t="shared" si="20"/>
        <v>0</v>
      </c>
      <c r="S70" s="6">
        <f t="shared" si="21"/>
        <v>95754.95</v>
      </c>
      <c r="T70" s="6">
        <f t="shared" si="10"/>
        <v>-95754.95</v>
      </c>
      <c r="U70" s="2">
        <f t="shared" si="11"/>
        <v>0</v>
      </c>
      <c r="W70" s="12">
        <f t="shared" si="12"/>
        <v>6.0935090237019748E-2</v>
      </c>
    </row>
    <row r="71" spans="1:23" ht="27.6" x14ac:dyDescent="0.3">
      <c r="A71" s="3"/>
      <c r="B71" s="3">
        <v>22000000</v>
      </c>
      <c r="C71" s="28" t="s">
        <v>42</v>
      </c>
      <c r="D71" s="5">
        <v>66603.11</v>
      </c>
      <c r="E71" s="5">
        <v>119425</v>
      </c>
      <c r="F71" s="5">
        <v>139393.51999999999</v>
      </c>
      <c r="G71" s="5">
        <f t="shared" si="4"/>
        <v>19968.51999999999</v>
      </c>
      <c r="H71" s="1">
        <f t="shared" si="5"/>
        <v>116.7205526481055</v>
      </c>
      <c r="I71" s="5">
        <f t="shared" si="18"/>
        <v>72790.409999999989</v>
      </c>
      <c r="J71" s="1">
        <f t="shared" si="19"/>
        <v>209.28980643696667</v>
      </c>
      <c r="K71" s="18">
        <v>0</v>
      </c>
      <c r="L71" s="18">
        <v>0</v>
      </c>
      <c r="M71" s="18">
        <v>0</v>
      </c>
      <c r="N71" s="6">
        <f t="shared" si="6"/>
        <v>0</v>
      </c>
      <c r="O71" s="2">
        <f t="shared" si="7"/>
        <v>0</v>
      </c>
      <c r="P71" s="6">
        <f t="shared" si="8"/>
        <v>0</v>
      </c>
      <c r="Q71" s="2">
        <f t="shared" si="9"/>
        <v>0</v>
      </c>
      <c r="R71" s="18">
        <f t="shared" si="20"/>
        <v>119425</v>
      </c>
      <c r="S71" s="18">
        <f t="shared" si="21"/>
        <v>139393.51999999999</v>
      </c>
      <c r="T71" s="18">
        <f t="shared" si="10"/>
        <v>-19968.51999999999</v>
      </c>
      <c r="U71" s="20">
        <f t="shared" si="11"/>
        <v>116.7205526481055</v>
      </c>
      <c r="W71" s="12">
        <f t="shared" si="12"/>
        <v>8.8705144952358247E-2</v>
      </c>
    </row>
    <row r="72" spans="1:23" x14ac:dyDescent="0.3">
      <c r="A72" s="3"/>
      <c r="B72" s="3">
        <v>22010000</v>
      </c>
      <c r="C72" s="28" t="s">
        <v>43</v>
      </c>
      <c r="D72" s="5">
        <v>53319.08</v>
      </c>
      <c r="E72" s="5">
        <v>82210</v>
      </c>
      <c r="F72" s="5">
        <v>101715.04</v>
      </c>
      <c r="G72" s="5">
        <f t="shared" si="4"/>
        <v>19505.039999999994</v>
      </c>
      <c r="H72" s="1">
        <f t="shared" si="5"/>
        <v>123.72587276487043</v>
      </c>
      <c r="I72" s="5">
        <f t="shared" si="18"/>
        <v>48395.959999999992</v>
      </c>
      <c r="J72" s="1">
        <f t="shared" si="19"/>
        <v>190.76668239587028</v>
      </c>
      <c r="K72" s="18">
        <v>0</v>
      </c>
      <c r="L72" s="18">
        <v>0</v>
      </c>
      <c r="M72" s="18">
        <v>0</v>
      </c>
      <c r="N72" s="6">
        <f t="shared" si="6"/>
        <v>0</v>
      </c>
      <c r="O72" s="2">
        <f t="shared" si="7"/>
        <v>0</v>
      </c>
      <c r="P72" s="6">
        <f t="shared" si="8"/>
        <v>0</v>
      </c>
      <c r="Q72" s="2">
        <f t="shared" si="9"/>
        <v>0</v>
      </c>
      <c r="R72" s="18">
        <f t="shared" si="20"/>
        <v>82210</v>
      </c>
      <c r="S72" s="18">
        <f t="shared" si="21"/>
        <v>101715.04</v>
      </c>
      <c r="T72" s="18">
        <f t="shared" si="10"/>
        <v>-19505.039999999994</v>
      </c>
      <c r="U72" s="20">
        <f t="shared" si="11"/>
        <v>123.72587276487043</v>
      </c>
      <c r="W72" s="12">
        <f t="shared" si="12"/>
        <v>6.4727882379574872E-2</v>
      </c>
    </row>
    <row r="73" spans="1:23" s="17" customFormat="1" ht="55.2" x14ac:dyDescent="0.3">
      <c r="A73" s="4"/>
      <c r="B73" s="4">
        <v>22010300</v>
      </c>
      <c r="C73" s="29" t="s">
        <v>67</v>
      </c>
      <c r="D73" s="6">
        <v>0</v>
      </c>
      <c r="E73" s="6">
        <v>6260</v>
      </c>
      <c r="F73" s="6">
        <v>7210</v>
      </c>
      <c r="G73" s="6">
        <f t="shared" si="4"/>
        <v>950</v>
      </c>
      <c r="H73" s="2">
        <f t="shared" si="5"/>
        <v>115.17571884984025</v>
      </c>
      <c r="I73" s="6">
        <f t="shared" si="18"/>
        <v>7210</v>
      </c>
      <c r="J73" s="2">
        <f t="shared" si="19"/>
        <v>0</v>
      </c>
      <c r="K73" s="6">
        <v>0</v>
      </c>
      <c r="L73" s="6">
        <v>0</v>
      </c>
      <c r="M73" s="6">
        <v>0</v>
      </c>
      <c r="N73" s="6">
        <f t="shared" si="6"/>
        <v>0</v>
      </c>
      <c r="O73" s="2">
        <f t="shared" si="7"/>
        <v>0</v>
      </c>
      <c r="P73" s="6">
        <f t="shared" si="8"/>
        <v>0</v>
      </c>
      <c r="Q73" s="2">
        <f t="shared" si="9"/>
        <v>0</v>
      </c>
      <c r="R73" s="6">
        <f t="shared" si="20"/>
        <v>6260</v>
      </c>
      <c r="S73" s="6">
        <f t="shared" si="21"/>
        <v>7210</v>
      </c>
      <c r="T73" s="6">
        <f t="shared" si="10"/>
        <v>-950</v>
      </c>
      <c r="U73" s="2">
        <f t="shared" si="11"/>
        <v>115.17571884984025</v>
      </c>
      <c r="W73" s="12">
        <f t="shared" si="12"/>
        <v>4.5881910084952515E-3</v>
      </c>
    </row>
    <row r="74" spans="1:23" s="17" customFormat="1" ht="27.6" x14ac:dyDescent="0.3">
      <c r="A74" s="4"/>
      <c r="B74" s="4">
        <v>22012500</v>
      </c>
      <c r="C74" s="29" t="s">
        <v>44</v>
      </c>
      <c r="D74" s="6">
        <v>53109.08</v>
      </c>
      <c r="E74" s="6">
        <v>57150</v>
      </c>
      <c r="F74" s="6">
        <v>64105.039999999994</v>
      </c>
      <c r="G74" s="6">
        <f t="shared" si="4"/>
        <v>6955.0399999999936</v>
      </c>
      <c r="H74" s="2">
        <f t="shared" si="5"/>
        <v>112.1697987751531</v>
      </c>
      <c r="I74" s="6">
        <f t="shared" si="18"/>
        <v>10995.959999999992</v>
      </c>
      <c r="J74" s="2">
        <f t="shared" si="19"/>
        <v>120.70448217141021</v>
      </c>
      <c r="K74" s="6">
        <v>0</v>
      </c>
      <c r="L74" s="6">
        <v>0</v>
      </c>
      <c r="M74" s="6">
        <v>0</v>
      </c>
      <c r="N74" s="6">
        <f t="shared" si="6"/>
        <v>0</v>
      </c>
      <c r="O74" s="2">
        <f t="shared" si="7"/>
        <v>0</v>
      </c>
      <c r="P74" s="6">
        <f t="shared" si="8"/>
        <v>0</v>
      </c>
      <c r="Q74" s="2">
        <f t="shared" si="9"/>
        <v>0</v>
      </c>
      <c r="R74" s="6">
        <f t="shared" si="20"/>
        <v>57150</v>
      </c>
      <c r="S74" s="6">
        <f t="shared" si="21"/>
        <v>64105.039999999994</v>
      </c>
      <c r="T74" s="6">
        <f t="shared" si="10"/>
        <v>-6955.0399999999936</v>
      </c>
      <c r="U74" s="2">
        <f t="shared" si="11"/>
        <v>112.1697987751531</v>
      </c>
      <c r="W74" s="12">
        <f t="shared" si="12"/>
        <v>4.0794198075898527E-2</v>
      </c>
    </row>
    <row r="75" spans="1:23" s="17" customFormat="1" ht="41.4" x14ac:dyDescent="0.3">
      <c r="A75" s="4"/>
      <c r="B75" s="4">
        <v>22012600</v>
      </c>
      <c r="C75" s="29" t="s">
        <v>45</v>
      </c>
      <c r="D75" s="6">
        <v>210</v>
      </c>
      <c r="E75" s="6">
        <v>18800</v>
      </c>
      <c r="F75" s="6">
        <v>30400</v>
      </c>
      <c r="G75" s="6">
        <f t="shared" si="4"/>
        <v>11600</v>
      </c>
      <c r="H75" s="2">
        <f t="shared" si="5"/>
        <v>161.70212765957444</v>
      </c>
      <c r="I75" s="6">
        <f t="shared" si="18"/>
        <v>30190</v>
      </c>
      <c r="J75" s="2">
        <f t="shared" si="19"/>
        <v>14476.190476190475</v>
      </c>
      <c r="K75" s="6">
        <v>0</v>
      </c>
      <c r="L75" s="6">
        <v>0</v>
      </c>
      <c r="M75" s="6">
        <v>0</v>
      </c>
      <c r="N75" s="6">
        <f t="shared" si="6"/>
        <v>0</v>
      </c>
      <c r="O75" s="2">
        <f t="shared" si="7"/>
        <v>0</v>
      </c>
      <c r="P75" s="6">
        <f t="shared" si="8"/>
        <v>0</v>
      </c>
      <c r="Q75" s="2">
        <f t="shared" si="9"/>
        <v>0</v>
      </c>
      <c r="R75" s="6">
        <f t="shared" si="20"/>
        <v>18800</v>
      </c>
      <c r="S75" s="6">
        <f t="shared" si="21"/>
        <v>30400</v>
      </c>
      <c r="T75" s="6">
        <f t="shared" si="10"/>
        <v>-11600</v>
      </c>
      <c r="U75" s="2">
        <f t="shared" si="11"/>
        <v>161.70212765957444</v>
      </c>
      <c r="W75" s="12">
        <f t="shared" si="12"/>
        <v>1.9345493295181086E-2</v>
      </c>
    </row>
    <row r="76" spans="1:23" x14ac:dyDescent="0.3">
      <c r="A76" s="3"/>
      <c r="B76" s="3">
        <v>22090000</v>
      </c>
      <c r="C76" s="28" t="s">
        <v>46</v>
      </c>
      <c r="D76" s="5">
        <v>13284.03</v>
      </c>
      <c r="E76" s="5">
        <v>37215</v>
      </c>
      <c r="F76" s="5">
        <v>37678.479999999996</v>
      </c>
      <c r="G76" s="5">
        <f t="shared" si="4"/>
        <v>463.47999999999593</v>
      </c>
      <c r="H76" s="1">
        <f t="shared" si="5"/>
        <v>101.24541179631868</v>
      </c>
      <c r="I76" s="5">
        <f t="shared" si="18"/>
        <v>24394.449999999997</v>
      </c>
      <c r="J76" s="1">
        <f t="shared" si="19"/>
        <v>283.63742027080633</v>
      </c>
      <c r="K76" s="18">
        <v>0</v>
      </c>
      <c r="L76" s="18">
        <v>0</v>
      </c>
      <c r="M76" s="18">
        <v>0</v>
      </c>
      <c r="N76" s="6">
        <f t="shared" si="6"/>
        <v>0</v>
      </c>
      <c r="O76" s="2">
        <f t="shared" si="7"/>
        <v>0</v>
      </c>
      <c r="P76" s="6">
        <f t="shared" si="8"/>
        <v>0</v>
      </c>
      <c r="Q76" s="2">
        <f t="shared" si="9"/>
        <v>0</v>
      </c>
      <c r="R76" s="18">
        <f t="shared" si="20"/>
        <v>37215</v>
      </c>
      <c r="S76" s="18">
        <f t="shared" si="21"/>
        <v>37678.479999999996</v>
      </c>
      <c r="T76" s="18">
        <f t="shared" si="10"/>
        <v>-463.47999999999593</v>
      </c>
      <c r="U76" s="20">
        <f t="shared" si="11"/>
        <v>101.24541179631868</v>
      </c>
      <c r="W76" s="12">
        <f t="shared" si="12"/>
        <v>2.3977262572783375E-2</v>
      </c>
    </row>
    <row r="77" spans="1:23" s="17" customFormat="1" ht="55.2" x14ac:dyDescent="0.3">
      <c r="A77" s="4"/>
      <c r="B77" s="4">
        <v>22090100</v>
      </c>
      <c r="C77" s="29" t="s">
        <v>47</v>
      </c>
      <c r="D77" s="6">
        <v>11540.87</v>
      </c>
      <c r="E77" s="6">
        <v>27200</v>
      </c>
      <c r="F77" s="6">
        <v>27054.86</v>
      </c>
      <c r="G77" s="6">
        <f t="shared" si="4"/>
        <v>-145.13999999999942</v>
      </c>
      <c r="H77" s="2">
        <f t="shared" si="5"/>
        <v>99.466397058823532</v>
      </c>
      <c r="I77" s="6">
        <f t="shared" ref="I77:I109" si="22">F77-D77</f>
        <v>15513.99</v>
      </c>
      <c r="J77" s="2">
        <f t="shared" ref="J77:J109" si="23">IF(D77=0,0,F77/D77*100)</f>
        <v>234.42652070424498</v>
      </c>
      <c r="K77" s="6">
        <v>0</v>
      </c>
      <c r="L77" s="6">
        <v>0</v>
      </c>
      <c r="M77" s="6">
        <v>0</v>
      </c>
      <c r="N77" s="6">
        <f t="shared" si="6"/>
        <v>0</v>
      </c>
      <c r="O77" s="2">
        <f t="shared" si="7"/>
        <v>0</v>
      </c>
      <c r="P77" s="6">
        <f t="shared" si="8"/>
        <v>0</v>
      </c>
      <c r="Q77" s="2">
        <f t="shared" si="9"/>
        <v>0</v>
      </c>
      <c r="R77" s="6">
        <f t="shared" ref="R77:R109" si="24">E77+L77</f>
        <v>27200</v>
      </c>
      <c r="S77" s="6">
        <f t="shared" ref="S77:S109" si="25">F77+M77</f>
        <v>27054.86</v>
      </c>
      <c r="T77" s="6">
        <f t="shared" si="10"/>
        <v>145.13999999999942</v>
      </c>
      <c r="U77" s="2">
        <f t="shared" si="11"/>
        <v>99.466397058823532</v>
      </c>
      <c r="W77" s="12">
        <f t="shared" si="12"/>
        <v>1.7216763576712597E-2</v>
      </c>
    </row>
    <row r="78" spans="1:23" s="17" customFormat="1" ht="27.6" x14ac:dyDescent="0.3">
      <c r="A78" s="4"/>
      <c r="B78" s="4">
        <v>22090200</v>
      </c>
      <c r="C78" s="29" t="s">
        <v>68</v>
      </c>
      <c r="D78" s="6">
        <v>0</v>
      </c>
      <c r="E78" s="6">
        <v>15</v>
      </c>
      <c r="F78" s="6">
        <v>15.3</v>
      </c>
      <c r="G78" s="6">
        <f t="shared" si="4"/>
        <v>0.30000000000000071</v>
      </c>
      <c r="H78" s="2">
        <f t="shared" si="5"/>
        <v>102</v>
      </c>
      <c r="I78" s="6">
        <f t="shared" si="22"/>
        <v>15.3</v>
      </c>
      <c r="J78" s="2">
        <f t="shared" si="23"/>
        <v>0</v>
      </c>
      <c r="K78" s="6">
        <v>0</v>
      </c>
      <c r="L78" s="6">
        <v>0</v>
      </c>
      <c r="M78" s="6">
        <v>0</v>
      </c>
      <c r="N78" s="6">
        <f t="shared" ref="N78:N109" si="26">M78-L78</f>
        <v>0</v>
      </c>
      <c r="O78" s="2">
        <f t="shared" ref="O78:O109" si="27">IF(L78=0,0,M78/L78*100)</f>
        <v>0</v>
      </c>
      <c r="P78" s="6">
        <f t="shared" ref="P78:P109" si="28">M78-K78</f>
        <v>0</v>
      </c>
      <c r="Q78" s="2">
        <f t="shared" ref="Q78:Q109" si="29">IF(K78=0,0,M78/K78*100)</f>
        <v>0</v>
      </c>
      <c r="R78" s="6">
        <f t="shared" si="24"/>
        <v>15</v>
      </c>
      <c r="S78" s="6">
        <f t="shared" si="25"/>
        <v>15.3</v>
      </c>
      <c r="T78" s="6">
        <f t="shared" ref="T78:T109" si="30">R78-S78</f>
        <v>-0.30000000000000071</v>
      </c>
      <c r="U78" s="2">
        <f t="shared" ref="U78:U109" si="31">IF(R78=0,0,S78/R78*100)</f>
        <v>102</v>
      </c>
      <c r="W78" s="12">
        <f t="shared" ref="W78:W109" si="32">S78/$S$109*100</f>
        <v>9.7363831386931145E-6</v>
      </c>
    </row>
    <row r="79" spans="1:23" s="17" customFormat="1" ht="41.4" x14ac:dyDescent="0.3">
      <c r="A79" s="4"/>
      <c r="B79" s="4">
        <v>22090400</v>
      </c>
      <c r="C79" s="29" t="s">
        <v>48</v>
      </c>
      <c r="D79" s="6">
        <v>1743.16</v>
      </c>
      <c r="E79" s="6">
        <v>10000</v>
      </c>
      <c r="F79" s="6">
        <v>10608.32</v>
      </c>
      <c r="G79" s="6">
        <f t="shared" si="4"/>
        <v>608.31999999999971</v>
      </c>
      <c r="H79" s="2">
        <f t="shared" si="5"/>
        <v>106.08320000000001</v>
      </c>
      <c r="I79" s="6">
        <f t="shared" si="22"/>
        <v>8865.16</v>
      </c>
      <c r="J79" s="2">
        <f t="shared" si="23"/>
        <v>608.56834713967737</v>
      </c>
      <c r="K79" s="6">
        <v>0</v>
      </c>
      <c r="L79" s="6">
        <v>0</v>
      </c>
      <c r="M79" s="6">
        <v>0</v>
      </c>
      <c r="N79" s="6">
        <f t="shared" si="26"/>
        <v>0</v>
      </c>
      <c r="O79" s="2">
        <f t="shared" si="27"/>
        <v>0</v>
      </c>
      <c r="P79" s="6">
        <f t="shared" si="28"/>
        <v>0</v>
      </c>
      <c r="Q79" s="2">
        <f t="shared" si="29"/>
        <v>0</v>
      </c>
      <c r="R79" s="6">
        <f t="shared" si="24"/>
        <v>10000</v>
      </c>
      <c r="S79" s="6">
        <f t="shared" si="25"/>
        <v>10608.32</v>
      </c>
      <c r="T79" s="6">
        <f t="shared" si="30"/>
        <v>-608.31999999999971</v>
      </c>
      <c r="U79" s="2">
        <f t="shared" si="31"/>
        <v>106.08320000000001</v>
      </c>
      <c r="W79" s="12">
        <f t="shared" si="32"/>
        <v>6.7507626129320866E-3</v>
      </c>
    </row>
    <row r="80" spans="1:23" x14ac:dyDescent="0.3">
      <c r="A80" s="3"/>
      <c r="B80" s="3">
        <v>24000000</v>
      </c>
      <c r="C80" s="28" t="s">
        <v>49</v>
      </c>
      <c r="D80" s="5">
        <v>80672.69</v>
      </c>
      <c r="E80" s="5">
        <v>6600</v>
      </c>
      <c r="F80" s="5">
        <v>6948.92</v>
      </c>
      <c r="G80" s="5">
        <f t="shared" si="4"/>
        <v>348.92000000000007</v>
      </c>
      <c r="H80" s="1">
        <f t="shared" si="5"/>
        <v>105.28666666666666</v>
      </c>
      <c r="I80" s="5">
        <f t="shared" si="22"/>
        <v>-73723.77</v>
      </c>
      <c r="J80" s="1">
        <f t="shared" si="23"/>
        <v>8.6137204548404185</v>
      </c>
      <c r="K80" s="5">
        <v>0</v>
      </c>
      <c r="L80" s="5">
        <v>0</v>
      </c>
      <c r="M80" s="5">
        <v>3259.06</v>
      </c>
      <c r="N80" s="5">
        <f t="shared" si="26"/>
        <v>3259.06</v>
      </c>
      <c r="O80" s="1">
        <f t="shared" si="27"/>
        <v>0</v>
      </c>
      <c r="P80" s="5">
        <f t="shared" si="28"/>
        <v>3259.06</v>
      </c>
      <c r="Q80" s="1">
        <f t="shared" si="29"/>
        <v>0</v>
      </c>
      <c r="R80" s="5">
        <f t="shared" si="24"/>
        <v>6600</v>
      </c>
      <c r="S80" s="18">
        <f t="shared" si="25"/>
        <v>10207.98</v>
      </c>
      <c r="T80" s="18">
        <f t="shared" si="30"/>
        <v>-3607.9799999999996</v>
      </c>
      <c r="U80" s="20">
        <f t="shared" si="31"/>
        <v>154.66636363636363</v>
      </c>
      <c r="W80" s="12">
        <f t="shared" si="32"/>
        <v>6.49600028445206E-3</v>
      </c>
    </row>
    <row r="81" spans="1:23" s="10" customFormat="1" x14ac:dyDescent="0.3">
      <c r="A81" s="3"/>
      <c r="B81" s="3">
        <v>24060000</v>
      </c>
      <c r="C81" s="28" t="s">
        <v>38</v>
      </c>
      <c r="D81" s="5">
        <v>80672.69</v>
      </c>
      <c r="E81" s="5">
        <v>6600</v>
      </c>
      <c r="F81" s="5">
        <v>6948.92</v>
      </c>
      <c r="G81" s="5">
        <f t="shared" si="4"/>
        <v>348.92000000000007</v>
      </c>
      <c r="H81" s="1">
        <f t="shared" si="5"/>
        <v>105.28666666666666</v>
      </c>
      <c r="I81" s="5">
        <f t="shared" si="22"/>
        <v>-73723.77</v>
      </c>
      <c r="J81" s="1">
        <f t="shared" si="23"/>
        <v>8.6137204548404185</v>
      </c>
      <c r="K81" s="5">
        <v>0</v>
      </c>
      <c r="L81" s="5">
        <v>0</v>
      </c>
      <c r="M81" s="5">
        <v>0</v>
      </c>
      <c r="N81" s="5">
        <f t="shared" si="26"/>
        <v>0</v>
      </c>
      <c r="O81" s="1">
        <f t="shared" si="27"/>
        <v>0</v>
      </c>
      <c r="P81" s="5">
        <f t="shared" si="28"/>
        <v>0</v>
      </c>
      <c r="Q81" s="1">
        <f t="shared" si="29"/>
        <v>0</v>
      </c>
      <c r="R81" s="18">
        <f t="shared" si="24"/>
        <v>6600</v>
      </c>
      <c r="S81" s="5">
        <f t="shared" si="25"/>
        <v>6948.92</v>
      </c>
      <c r="T81" s="5">
        <f t="shared" si="30"/>
        <v>-348.92000000000007</v>
      </c>
      <c r="U81" s="1">
        <f t="shared" si="31"/>
        <v>105.28666666666666</v>
      </c>
      <c r="W81" s="12">
        <f t="shared" si="32"/>
        <v>4.4220488575246629E-3</v>
      </c>
    </row>
    <row r="82" spans="1:23" s="17" customFormat="1" x14ac:dyDescent="0.3">
      <c r="A82" s="4"/>
      <c r="B82" s="4">
        <v>24060300</v>
      </c>
      <c r="C82" s="29" t="s">
        <v>38</v>
      </c>
      <c r="D82" s="6">
        <v>80672.69</v>
      </c>
      <c r="E82" s="6">
        <v>6600</v>
      </c>
      <c r="F82" s="6">
        <v>6948.92</v>
      </c>
      <c r="G82" s="6">
        <f t="shared" si="4"/>
        <v>348.92000000000007</v>
      </c>
      <c r="H82" s="2">
        <f t="shared" si="5"/>
        <v>105.28666666666666</v>
      </c>
      <c r="I82" s="6">
        <f t="shared" si="22"/>
        <v>-73723.77</v>
      </c>
      <c r="J82" s="2">
        <f t="shared" si="23"/>
        <v>8.6137204548404185</v>
      </c>
      <c r="K82" s="6">
        <v>0</v>
      </c>
      <c r="L82" s="6">
        <v>0</v>
      </c>
      <c r="M82" s="6">
        <v>0</v>
      </c>
      <c r="N82" s="6">
        <f t="shared" si="26"/>
        <v>0</v>
      </c>
      <c r="O82" s="2">
        <f t="shared" si="27"/>
        <v>0</v>
      </c>
      <c r="P82" s="6">
        <f t="shared" si="28"/>
        <v>0</v>
      </c>
      <c r="Q82" s="2">
        <f t="shared" si="29"/>
        <v>0</v>
      </c>
      <c r="R82" s="6">
        <f t="shared" si="24"/>
        <v>6600</v>
      </c>
      <c r="S82" s="6">
        <f t="shared" si="25"/>
        <v>6948.92</v>
      </c>
      <c r="T82" s="6">
        <f t="shared" si="30"/>
        <v>-348.92000000000007</v>
      </c>
      <c r="U82" s="2">
        <f t="shared" si="31"/>
        <v>105.28666666666666</v>
      </c>
      <c r="W82" s="12">
        <f t="shared" si="32"/>
        <v>4.4220488575246629E-3</v>
      </c>
    </row>
    <row r="83" spans="1:23" s="17" customFormat="1" ht="27.6" x14ac:dyDescent="0.3">
      <c r="A83" s="4"/>
      <c r="B83" s="4">
        <v>24170000</v>
      </c>
      <c r="C83" s="29" t="s">
        <v>93</v>
      </c>
      <c r="D83" s="6">
        <v>0</v>
      </c>
      <c r="E83" s="6">
        <v>0</v>
      </c>
      <c r="F83" s="6">
        <v>0</v>
      </c>
      <c r="G83" s="6">
        <f t="shared" si="4"/>
        <v>0</v>
      </c>
      <c r="H83" s="2">
        <f t="shared" si="5"/>
        <v>0</v>
      </c>
      <c r="I83" s="6">
        <f t="shared" si="22"/>
        <v>0</v>
      </c>
      <c r="J83" s="2">
        <f t="shared" si="23"/>
        <v>0</v>
      </c>
      <c r="K83" s="6">
        <v>0</v>
      </c>
      <c r="L83" s="6">
        <v>0</v>
      </c>
      <c r="M83" s="6">
        <v>3259.06</v>
      </c>
      <c r="N83" s="6">
        <f t="shared" si="26"/>
        <v>3259.06</v>
      </c>
      <c r="O83" s="2">
        <f t="shared" si="27"/>
        <v>0</v>
      </c>
      <c r="P83" s="6">
        <f t="shared" si="28"/>
        <v>3259.06</v>
      </c>
      <c r="Q83" s="2">
        <f t="shared" si="29"/>
        <v>0</v>
      </c>
      <c r="R83" s="6">
        <f t="shared" si="24"/>
        <v>0</v>
      </c>
      <c r="S83" s="6">
        <f t="shared" si="25"/>
        <v>3259.06</v>
      </c>
      <c r="T83" s="6">
        <f t="shared" si="30"/>
        <v>-3259.06</v>
      </c>
      <c r="U83" s="2">
        <f t="shared" si="31"/>
        <v>0</v>
      </c>
      <c r="W83" s="12">
        <f t="shared" si="32"/>
        <v>2.0739514269273976E-3</v>
      </c>
    </row>
    <row r="84" spans="1:23" s="10" customFormat="1" x14ac:dyDescent="0.3">
      <c r="A84" s="3"/>
      <c r="B84" s="3">
        <v>25000000</v>
      </c>
      <c r="C84" s="28" t="s">
        <v>94</v>
      </c>
      <c r="D84" s="5">
        <v>0</v>
      </c>
      <c r="E84" s="5">
        <v>0</v>
      </c>
      <c r="F84" s="5">
        <v>0</v>
      </c>
      <c r="G84" s="5">
        <f t="shared" si="4"/>
        <v>0</v>
      </c>
      <c r="H84" s="1">
        <f t="shared" si="5"/>
        <v>0</v>
      </c>
      <c r="I84" s="5">
        <f t="shared" si="22"/>
        <v>0</v>
      </c>
      <c r="J84" s="1">
        <f t="shared" si="23"/>
        <v>0</v>
      </c>
      <c r="K84" s="5">
        <v>1416239.4500000002</v>
      </c>
      <c r="L84" s="5">
        <v>1281423.5999999999</v>
      </c>
      <c r="M84" s="5">
        <v>1260407.8199999998</v>
      </c>
      <c r="N84" s="5">
        <f t="shared" si="26"/>
        <v>-21015.780000000028</v>
      </c>
      <c r="O84" s="1">
        <f t="shared" si="27"/>
        <v>98.359966212577945</v>
      </c>
      <c r="P84" s="5">
        <f t="shared" si="28"/>
        <v>-155831.63000000035</v>
      </c>
      <c r="Q84" s="1">
        <f t="shared" si="29"/>
        <v>88.996802059143292</v>
      </c>
      <c r="R84" s="5">
        <f t="shared" si="24"/>
        <v>1281423.5999999999</v>
      </c>
      <c r="S84" s="5">
        <f t="shared" si="25"/>
        <v>1260407.8199999998</v>
      </c>
      <c r="T84" s="5">
        <f t="shared" si="30"/>
        <v>21015.780000000028</v>
      </c>
      <c r="U84" s="1">
        <f t="shared" si="31"/>
        <v>98.359966212577945</v>
      </c>
      <c r="W84" s="12">
        <f t="shared" si="32"/>
        <v>0.80207931023038836</v>
      </c>
    </row>
    <row r="85" spans="1:23" s="10" customFormat="1" ht="41.4" x14ac:dyDescent="0.3">
      <c r="A85" s="3"/>
      <c r="B85" s="3">
        <v>25010000</v>
      </c>
      <c r="C85" s="28" t="s">
        <v>95</v>
      </c>
      <c r="D85" s="5">
        <v>0</v>
      </c>
      <c r="E85" s="5">
        <v>0</v>
      </c>
      <c r="F85" s="5">
        <v>0</v>
      </c>
      <c r="G85" s="5">
        <f t="shared" si="4"/>
        <v>0</v>
      </c>
      <c r="H85" s="1">
        <f t="shared" si="5"/>
        <v>0</v>
      </c>
      <c r="I85" s="5">
        <f t="shared" si="22"/>
        <v>0</v>
      </c>
      <c r="J85" s="1">
        <f t="shared" si="23"/>
        <v>0</v>
      </c>
      <c r="K85" s="5">
        <v>992282.08000000007</v>
      </c>
      <c r="L85" s="5">
        <v>1145360.2</v>
      </c>
      <c r="M85" s="5">
        <v>1124344.42</v>
      </c>
      <c r="N85" s="5">
        <f t="shared" si="26"/>
        <v>-21015.780000000028</v>
      </c>
      <c r="O85" s="1">
        <f t="shared" si="27"/>
        <v>98.165137919058125</v>
      </c>
      <c r="P85" s="5">
        <f t="shared" si="28"/>
        <v>132062.33999999985</v>
      </c>
      <c r="Q85" s="1">
        <f t="shared" si="29"/>
        <v>113.30895142236166</v>
      </c>
      <c r="R85" s="5">
        <f t="shared" si="24"/>
        <v>1145360.2</v>
      </c>
      <c r="S85" s="5">
        <f t="shared" si="25"/>
        <v>1124344.42</v>
      </c>
      <c r="T85" s="5">
        <f t="shared" si="30"/>
        <v>21015.780000000028</v>
      </c>
      <c r="U85" s="1">
        <f t="shared" si="31"/>
        <v>98.165137919058125</v>
      </c>
      <c r="W85" s="12">
        <f t="shared" si="32"/>
        <v>0.71549333679553517</v>
      </c>
    </row>
    <row r="86" spans="1:23" s="17" customFormat="1" ht="41.4" x14ac:dyDescent="0.3">
      <c r="A86" s="4"/>
      <c r="B86" s="4">
        <v>25010100</v>
      </c>
      <c r="C86" s="29" t="s">
        <v>96</v>
      </c>
      <c r="D86" s="6">
        <v>0</v>
      </c>
      <c r="E86" s="6">
        <v>0</v>
      </c>
      <c r="F86" s="6">
        <v>0</v>
      </c>
      <c r="G86" s="6">
        <f t="shared" si="4"/>
        <v>0</v>
      </c>
      <c r="H86" s="2">
        <f t="shared" si="5"/>
        <v>0</v>
      </c>
      <c r="I86" s="6">
        <f t="shared" si="22"/>
        <v>0</v>
      </c>
      <c r="J86" s="2">
        <f t="shared" si="23"/>
        <v>0</v>
      </c>
      <c r="K86" s="6">
        <v>943417.41</v>
      </c>
      <c r="L86" s="6">
        <v>1071202</v>
      </c>
      <c r="M86" s="6">
        <v>964357.2</v>
      </c>
      <c r="N86" s="6">
        <f t="shared" si="26"/>
        <v>-106844.80000000005</v>
      </c>
      <c r="O86" s="2">
        <f t="shared" si="27"/>
        <v>90.025709436688871</v>
      </c>
      <c r="P86" s="6">
        <f t="shared" si="28"/>
        <v>20939.789999999921</v>
      </c>
      <c r="Q86" s="2">
        <f t="shared" si="29"/>
        <v>102.2195679004906</v>
      </c>
      <c r="R86" s="6">
        <f t="shared" si="24"/>
        <v>1071202</v>
      </c>
      <c r="S86" s="6">
        <f t="shared" si="25"/>
        <v>964357.2</v>
      </c>
      <c r="T86" s="6">
        <f t="shared" si="30"/>
        <v>106844.80000000005</v>
      </c>
      <c r="U86" s="2">
        <f t="shared" si="31"/>
        <v>90.025709436688871</v>
      </c>
      <c r="W86" s="12">
        <f t="shared" si="32"/>
        <v>0.61368308377498704</v>
      </c>
    </row>
    <row r="87" spans="1:23" s="17" customFormat="1" x14ac:dyDescent="0.3">
      <c r="A87" s="4"/>
      <c r="B87" s="4">
        <v>25010300</v>
      </c>
      <c r="C87" s="29" t="s">
        <v>97</v>
      </c>
      <c r="D87" s="6">
        <v>0</v>
      </c>
      <c r="E87" s="6">
        <v>0</v>
      </c>
      <c r="F87" s="6">
        <v>0</v>
      </c>
      <c r="G87" s="6">
        <f t="shared" si="4"/>
        <v>0</v>
      </c>
      <c r="H87" s="2">
        <f t="shared" si="5"/>
        <v>0</v>
      </c>
      <c r="I87" s="6">
        <f t="shared" si="22"/>
        <v>0</v>
      </c>
      <c r="J87" s="2">
        <f t="shared" si="23"/>
        <v>0</v>
      </c>
      <c r="K87" s="6">
        <v>43120.67</v>
      </c>
      <c r="L87" s="6">
        <v>57743</v>
      </c>
      <c r="M87" s="6">
        <v>50317.66</v>
      </c>
      <c r="N87" s="6">
        <f t="shared" si="26"/>
        <v>-7425.3399999999965</v>
      </c>
      <c r="O87" s="2">
        <f t="shared" si="27"/>
        <v>87.140709696413424</v>
      </c>
      <c r="P87" s="6">
        <f t="shared" si="28"/>
        <v>7196.9900000000052</v>
      </c>
      <c r="Q87" s="2">
        <f t="shared" si="29"/>
        <v>116.69034827149022</v>
      </c>
      <c r="R87" s="6">
        <f t="shared" si="24"/>
        <v>57743</v>
      </c>
      <c r="S87" s="6">
        <f t="shared" si="25"/>
        <v>50317.66</v>
      </c>
      <c r="T87" s="6">
        <f t="shared" si="30"/>
        <v>7425.3399999999965</v>
      </c>
      <c r="U87" s="2">
        <f t="shared" si="31"/>
        <v>87.140709696413424</v>
      </c>
      <c r="W87" s="12">
        <f t="shared" si="32"/>
        <v>3.2020393228921105E-2</v>
      </c>
    </row>
    <row r="88" spans="1:23" s="17" customFormat="1" ht="41.4" x14ac:dyDescent="0.3">
      <c r="A88" s="4"/>
      <c r="B88" s="4">
        <v>25010400</v>
      </c>
      <c r="C88" s="29" t="s">
        <v>98</v>
      </c>
      <c r="D88" s="6">
        <v>0</v>
      </c>
      <c r="E88" s="6">
        <v>0</v>
      </c>
      <c r="F88" s="6">
        <v>0</v>
      </c>
      <c r="G88" s="6">
        <f t="shared" si="4"/>
        <v>0</v>
      </c>
      <c r="H88" s="2">
        <f t="shared" si="5"/>
        <v>0</v>
      </c>
      <c r="I88" s="6">
        <f t="shared" si="22"/>
        <v>0</v>
      </c>
      <c r="J88" s="2">
        <f t="shared" si="23"/>
        <v>0</v>
      </c>
      <c r="K88" s="6">
        <v>5744</v>
      </c>
      <c r="L88" s="6">
        <v>16415.2</v>
      </c>
      <c r="M88" s="6">
        <v>109669.56</v>
      </c>
      <c r="N88" s="6">
        <f t="shared" si="26"/>
        <v>93254.36</v>
      </c>
      <c r="O88" s="2">
        <f t="shared" si="27"/>
        <v>668.09761684292596</v>
      </c>
      <c r="P88" s="6">
        <f t="shared" si="28"/>
        <v>103925.56</v>
      </c>
      <c r="Q88" s="2">
        <f t="shared" si="29"/>
        <v>1909.2889972144847</v>
      </c>
      <c r="R88" s="6">
        <f t="shared" si="24"/>
        <v>16415.2</v>
      </c>
      <c r="S88" s="6">
        <f t="shared" si="25"/>
        <v>109669.56</v>
      </c>
      <c r="T88" s="6">
        <f t="shared" si="30"/>
        <v>-93254.36</v>
      </c>
      <c r="U88" s="2">
        <f t="shared" si="31"/>
        <v>668.09761684292596</v>
      </c>
      <c r="W88" s="12">
        <f t="shared" si="32"/>
        <v>6.9789859791626968E-2</v>
      </c>
    </row>
    <row r="89" spans="1:23" s="10" customFormat="1" ht="27.6" x14ac:dyDescent="0.3">
      <c r="A89" s="3"/>
      <c r="B89" s="3">
        <v>25020000</v>
      </c>
      <c r="C89" s="28" t="s">
        <v>99</v>
      </c>
      <c r="D89" s="5">
        <v>0</v>
      </c>
      <c r="E89" s="5">
        <v>0</v>
      </c>
      <c r="F89" s="5">
        <v>0</v>
      </c>
      <c r="G89" s="5">
        <f t="shared" si="4"/>
        <v>0</v>
      </c>
      <c r="H89" s="1">
        <f t="shared" si="5"/>
        <v>0</v>
      </c>
      <c r="I89" s="5">
        <f t="shared" si="22"/>
        <v>0</v>
      </c>
      <c r="J89" s="1">
        <f t="shared" si="23"/>
        <v>0</v>
      </c>
      <c r="K89" s="5">
        <v>423957.37</v>
      </c>
      <c r="L89" s="5">
        <v>136063.4</v>
      </c>
      <c r="M89" s="5">
        <v>136063.4</v>
      </c>
      <c r="N89" s="5">
        <f t="shared" si="26"/>
        <v>0</v>
      </c>
      <c r="O89" s="1">
        <f t="shared" si="27"/>
        <v>100</v>
      </c>
      <c r="P89" s="5">
        <f t="shared" si="28"/>
        <v>-287893.96999999997</v>
      </c>
      <c r="Q89" s="1">
        <f t="shared" si="29"/>
        <v>32.09365130272414</v>
      </c>
      <c r="R89" s="5">
        <f t="shared" si="24"/>
        <v>136063.4</v>
      </c>
      <c r="S89" s="5">
        <f t="shared" si="25"/>
        <v>136063.4</v>
      </c>
      <c r="T89" s="5">
        <f t="shared" si="30"/>
        <v>0</v>
      </c>
      <c r="U89" s="1">
        <f t="shared" si="31"/>
        <v>100</v>
      </c>
      <c r="W89" s="12">
        <f t="shared" si="32"/>
        <v>8.6585973434853372E-2</v>
      </c>
    </row>
    <row r="90" spans="1:23" s="17" customFormat="1" x14ac:dyDescent="0.3">
      <c r="A90" s="4"/>
      <c r="B90" s="4">
        <v>25020100</v>
      </c>
      <c r="C90" s="29" t="s">
        <v>100</v>
      </c>
      <c r="D90" s="6">
        <v>0</v>
      </c>
      <c r="E90" s="6">
        <v>0</v>
      </c>
      <c r="F90" s="6">
        <v>0</v>
      </c>
      <c r="G90" s="6">
        <f t="shared" si="4"/>
        <v>0</v>
      </c>
      <c r="H90" s="2">
        <f t="shared" si="5"/>
        <v>0</v>
      </c>
      <c r="I90" s="6">
        <f t="shared" si="22"/>
        <v>0</v>
      </c>
      <c r="J90" s="2">
        <f t="shared" si="23"/>
        <v>0</v>
      </c>
      <c r="K90" s="6">
        <v>422406.57</v>
      </c>
      <c r="L90" s="6">
        <v>136063.4</v>
      </c>
      <c r="M90" s="6">
        <v>136063.4</v>
      </c>
      <c r="N90" s="6">
        <f t="shared" si="26"/>
        <v>0</v>
      </c>
      <c r="O90" s="2">
        <f t="shared" si="27"/>
        <v>100</v>
      </c>
      <c r="P90" s="6">
        <f t="shared" si="28"/>
        <v>-286343.17000000004</v>
      </c>
      <c r="Q90" s="2">
        <f t="shared" si="29"/>
        <v>32.211478150067599</v>
      </c>
      <c r="R90" s="6">
        <f t="shared" si="24"/>
        <v>136063.4</v>
      </c>
      <c r="S90" s="6">
        <f t="shared" si="25"/>
        <v>136063.4</v>
      </c>
      <c r="T90" s="6">
        <f t="shared" si="30"/>
        <v>0</v>
      </c>
      <c r="U90" s="2">
        <f t="shared" si="31"/>
        <v>100</v>
      </c>
      <c r="W90" s="12">
        <f t="shared" si="32"/>
        <v>8.6585973434853372E-2</v>
      </c>
    </row>
    <row r="91" spans="1:23" s="17" customFormat="1" ht="82.8" x14ac:dyDescent="0.3">
      <c r="A91" s="4"/>
      <c r="B91" s="4">
        <v>25020200</v>
      </c>
      <c r="C91" s="29" t="s">
        <v>101</v>
      </c>
      <c r="D91" s="6">
        <v>0</v>
      </c>
      <c r="E91" s="6">
        <v>0</v>
      </c>
      <c r="F91" s="6">
        <v>0</v>
      </c>
      <c r="G91" s="6">
        <f t="shared" si="4"/>
        <v>0</v>
      </c>
      <c r="H91" s="2">
        <f t="shared" si="5"/>
        <v>0</v>
      </c>
      <c r="I91" s="6">
        <f t="shared" si="22"/>
        <v>0</v>
      </c>
      <c r="J91" s="2">
        <f t="shared" si="23"/>
        <v>0</v>
      </c>
      <c r="K91" s="6">
        <v>1550.8</v>
      </c>
      <c r="L91" s="6">
        <v>0</v>
      </c>
      <c r="M91" s="6">
        <v>0</v>
      </c>
      <c r="N91" s="6">
        <f t="shared" si="26"/>
        <v>0</v>
      </c>
      <c r="O91" s="2">
        <f t="shared" si="27"/>
        <v>0</v>
      </c>
      <c r="P91" s="6">
        <f t="shared" si="28"/>
        <v>-1550.8</v>
      </c>
      <c r="Q91" s="2">
        <f t="shared" si="29"/>
        <v>0</v>
      </c>
      <c r="R91" s="6">
        <f t="shared" si="24"/>
        <v>0</v>
      </c>
      <c r="S91" s="6">
        <f t="shared" si="25"/>
        <v>0</v>
      </c>
      <c r="T91" s="6">
        <f t="shared" si="30"/>
        <v>0</v>
      </c>
      <c r="U91" s="2">
        <f t="shared" si="31"/>
        <v>0</v>
      </c>
      <c r="W91" s="12">
        <f t="shared" si="32"/>
        <v>0</v>
      </c>
    </row>
    <row r="92" spans="1:23" x14ac:dyDescent="0.3">
      <c r="A92" s="3"/>
      <c r="B92" s="3">
        <v>30000000</v>
      </c>
      <c r="C92" s="28" t="s">
        <v>69</v>
      </c>
      <c r="D92" s="5">
        <v>0</v>
      </c>
      <c r="E92" s="5">
        <v>180</v>
      </c>
      <c r="F92" s="5">
        <v>180.49</v>
      </c>
      <c r="G92" s="5">
        <f t="shared" si="4"/>
        <v>0.49000000000000909</v>
      </c>
      <c r="H92" s="1">
        <f t="shared" si="5"/>
        <v>100.27222222222223</v>
      </c>
      <c r="I92" s="5">
        <f t="shared" si="22"/>
        <v>180.49</v>
      </c>
      <c r="J92" s="1">
        <f t="shared" si="23"/>
        <v>0</v>
      </c>
      <c r="K92" s="18">
        <v>0</v>
      </c>
      <c r="L92" s="18">
        <v>0</v>
      </c>
      <c r="M92" s="18">
        <v>0</v>
      </c>
      <c r="N92" s="6">
        <f t="shared" si="26"/>
        <v>0</v>
      </c>
      <c r="O92" s="2">
        <f t="shared" si="27"/>
        <v>0</v>
      </c>
      <c r="P92" s="6">
        <f t="shared" si="28"/>
        <v>0</v>
      </c>
      <c r="Q92" s="2">
        <f t="shared" si="29"/>
        <v>0</v>
      </c>
      <c r="R92" s="5">
        <f t="shared" si="24"/>
        <v>180</v>
      </c>
      <c r="S92" s="18">
        <f t="shared" si="25"/>
        <v>180.49</v>
      </c>
      <c r="T92" s="18">
        <f t="shared" si="30"/>
        <v>-0.49000000000000909</v>
      </c>
      <c r="U92" s="20">
        <f t="shared" si="31"/>
        <v>100.27222222222223</v>
      </c>
      <c r="W92" s="12">
        <f t="shared" si="32"/>
        <v>1.1485750279102746E-4</v>
      </c>
    </row>
    <row r="93" spans="1:23" s="10" customFormat="1" ht="27.6" x14ac:dyDescent="0.3">
      <c r="A93" s="3"/>
      <c r="B93" s="3">
        <v>31000000</v>
      </c>
      <c r="C93" s="28" t="s">
        <v>70</v>
      </c>
      <c r="D93" s="5">
        <v>0</v>
      </c>
      <c r="E93" s="5">
        <v>180</v>
      </c>
      <c r="F93" s="5">
        <v>180.49</v>
      </c>
      <c r="G93" s="5">
        <f t="shared" si="4"/>
        <v>0.49000000000000909</v>
      </c>
      <c r="H93" s="1">
        <f t="shared" si="5"/>
        <v>100.27222222222223</v>
      </c>
      <c r="I93" s="5">
        <f t="shared" si="22"/>
        <v>180.49</v>
      </c>
      <c r="J93" s="1">
        <f t="shared" si="23"/>
        <v>0</v>
      </c>
      <c r="K93" s="18">
        <v>0</v>
      </c>
      <c r="L93" s="18">
        <v>0</v>
      </c>
      <c r="M93" s="18">
        <v>0</v>
      </c>
      <c r="N93" s="6">
        <f t="shared" si="26"/>
        <v>0</v>
      </c>
      <c r="O93" s="2">
        <f t="shared" si="27"/>
        <v>0</v>
      </c>
      <c r="P93" s="6">
        <f t="shared" si="28"/>
        <v>0</v>
      </c>
      <c r="Q93" s="2">
        <f t="shared" si="29"/>
        <v>0</v>
      </c>
      <c r="R93" s="5">
        <f t="shared" si="24"/>
        <v>180</v>
      </c>
      <c r="S93" s="5">
        <f t="shared" si="25"/>
        <v>180.49</v>
      </c>
      <c r="T93" s="5">
        <f t="shared" si="30"/>
        <v>-0.49000000000000909</v>
      </c>
      <c r="U93" s="1">
        <f t="shared" si="31"/>
        <v>100.27222222222223</v>
      </c>
      <c r="W93" s="12">
        <f t="shared" si="32"/>
        <v>1.1485750279102746E-4</v>
      </c>
    </row>
    <row r="94" spans="1:23" s="17" customFormat="1" ht="41.4" x14ac:dyDescent="0.3">
      <c r="A94" s="4"/>
      <c r="B94" s="4">
        <v>31020000</v>
      </c>
      <c r="C94" s="29" t="s">
        <v>71</v>
      </c>
      <c r="D94" s="6">
        <v>0</v>
      </c>
      <c r="E94" s="6">
        <v>180</v>
      </c>
      <c r="F94" s="6">
        <v>180.49</v>
      </c>
      <c r="G94" s="6">
        <f t="shared" si="4"/>
        <v>0.49000000000000909</v>
      </c>
      <c r="H94" s="2">
        <f t="shared" si="5"/>
        <v>100.27222222222223</v>
      </c>
      <c r="I94" s="6">
        <f t="shared" si="22"/>
        <v>180.49</v>
      </c>
      <c r="J94" s="2">
        <f t="shared" si="23"/>
        <v>0</v>
      </c>
      <c r="K94" s="6">
        <v>0</v>
      </c>
      <c r="L94" s="6">
        <v>0</v>
      </c>
      <c r="M94" s="6">
        <v>0</v>
      </c>
      <c r="N94" s="6">
        <f t="shared" si="26"/>
        <v>0</v>
      </c>
      <c r="O94" s="2">
        <f t="shared" si="27"/>
        <v>0</v>
      </c>
      <c r="P94" s="6">
        <f t="shared" si="28"/>
        <v>0</v>
      </c>
      <c r="Q94" s="2">
        <f t="shared" si="29"/>
        <v>0</v>
      </c>
      <c r="R94" s="6">
        <f t="shared" si="24"/>
        <v>180</v>
      </c>
      <c r="S94" s="6">
        <f t="shared" si="25"/>
        <v>180.49</v>
      </c>
      <c r="T94" s="6">
        <f t="shared" si="30"/>
        <v>-0.49000000000000909</v>
      </c>
      <c r="U94" s="2">
        <f t="shared" si="31"/>
        <v>100.27222222222223</v>
      </c>
      <c r="W94" s="12">
        <f t="shared" si="32"/>
        <v>1.1485750279102746E-4</v>
      </c>
    </row>
    <row r="95" spans="1:23" s="10" customFormat="1" x14ac:dyDescent="0.3">
      <c r="A95" s="3" t="s">
        <v>84</v>
      </c>
      <c r="B95" s="3" t="s">
        <v>85</v>
      </c>
      <c r="C95" s="28" t="s">
        <v>86</v>
      </c>
      <c r="D95" s="5">
        <f>D108-D65-D57-D52-D38-D33-D30-D25-D15</f>
        <v>184174.98999998719</v>
      </c>
      <c r="E95" s="5">
        <f t="shared" ref="E95:F95" si="33">E108-E65-E57-E52-E38-E33-E30-E25-E15</f>
        <v>264869</v>
      </c>
      <c r="F95" s="5">
        <f t="shared" si="33"/>
        <v>500345.73999998719</v>
      </c>
      <c r="G95" s="5">
        <f t="shared" ref="G95" si="34">F95-E95</f>
        <v>235476.73999998719</v>
      </c>
      <c r="H95" s="1">
        <f t="shared" ref="H95" si="35">IF(E95=0,0,F95/E95*100)</f>
        <v>188.90309549248389</v>
      </c>
      <c r="I95" s="5">
        <f t="shared" si="22"/>
        <v>316170.75</v>
      </c>
      <c r="J95" s="1">
        <f t="shared" si="23"/>
        <v>271.66866684777449</v>
      </c>
      <c r="K95" s="5">
        <f>K63+K31</f>
        <v>1414776.45</v>
      </c>
      <c r="L95" s="5">
        <f t="shared" ref="L95:M95" si="36">L63+L31</f>
        <v>1281423.5999999999</v>
      </c>
      <c r="M95" s="5">
        <f t="shared" si="36"/>
        <v>1359421.8299999998</v>
      </c>
      <c r="N95" s="5">
        <f t="shared" si="26"/>
        <v>77998.229999999981</v>
      </c>
      <c r="O95" s="1">
        <f t="shared" si="27"/>
        <v>106.08684200915295</v>
      </c>
      <c r="P95" s="5">
        <f t="shared" si="28"/>
        <v>-55354.620000000112</v>
      </c>
      <c r="Q95" s="1">
        <f t="shared" si="29"/>
        <v>96.087394584494248</v>
      </c>
      <c r="R95" s="5">
        <f t="shared" si="24"/>
        <v>1546292.5999999999</v>
      </c>
      <c r="S95" s="5">
        <f t="shared" si="25"/>
        <v>1859767.569999987</v>
      </c>
      <c r="T95" s="5">
        <f t="shared" si="30"/>
        <v>-313474.96999998717</v>
      </c>
      <c r="U95" s="1">
        <f t="shared" si="31"/>
        <v>120.27268125062405</v>
      </c>
      <c r="W95" s="12">
        <f t="shared" si="32"/>
        <v>1.1834908242115123</v>
      </c>
    </row>
    <row r="96" spans="1:23" x14ac:dyDescent="0.3">
      <c r="A96" s="3"/>
      <c r="B96" s="3">
        <v>40000000</v>
      </c>
      <c r="C96" s="28" t="s">
        <v>50</v>
      </c>
      <c r="D96" s="5">
        <v>40505602.300000004</v>
      </c>
      <c r="E96" s="5">
        <v>41966654</v>
      </c>
      <c r="F96" s="5">
        <v>41963078.190000005</v>
      </c>
      <c r="G96" s="5">
        <f t="shared" si="4"/>
        <v>-3575.8099999949336</v>
      </c>
      <c r="H96" s="1">
        <f t="shared" si="5"/>
        <v>99.991479401717385</v>
      </c>
      <c r="I96" s="5">
        <f t="shared" si="22"/>
        <v>1457475.8900000006</v>
      </c>
      <c r="J96" s="1">
        <f t="shared" si="23"/>
        <v>103.59820816687375</v>
      </c>
      <c r="K96" s="5">
        <v>106356.5</v>
      </c>
      <c r="L96" s="5">
        <v>5186385</v>
      </c>
      <c r="M96" s="5">
        <v>5086608.0600000005</v>
      </c>
      <c r="N96" s="5">
        <f t="shared" si="26"/>
        <v>-99776.939999999478</v>
      </c>
      <c r="O96" s="1">
        <f t="shared" si="27"/>
        <v>98.076175602081221</v>
      </c>
      <c r="P96" s="5">
        <f t="shared" si="28"/>
        <v>4980251.5600000005</v>
      </c>
      <c r="Q96" s="1">
        <f t="shared" si="29"/>
        <v>4782.601966029345</v>
      </c>
      <c r="R96" s="18">
        <f t="shared" si="24"/>
        <v>47153039</v>
      </c>
      <c r="S96" s="18">
        <f t="shared" si="25"/>
        <v>47049686.250000007</v>
      </c>
      <c r="T96" s="18">
        <f t="shared" si="30"/>
        <v>103352.74999999255</v>
      </c>
      <c r="U96" s="20">
        <f t="shared" si="31"/>
        <v>99.780814233415597</v>
      </c>
      <c r="W96" s="12">
        <f t="shared" si="32"/>
        <v>29.940769404268057</v>
      </c>
    </row>
    <row r="97" spans="1:23" x14ac:dyDescent="0.3">
      <c r="A97" s="3"/>
      <c r="B97" s="3">
        <v>41000000</v>
      </c>
      <c r="C97" s="28" t="s">
        <v>51</v>
      </c>
      <c r="D97" s="5">
        <v>40505602.300000004</v>
      </c>
      <c r="E97" s="5">
        <v>41966654</v>
      </c>
      <c r="F97" s="5">
        <v>41963078.190000005</v>
      </c>
      <c r="G97" s="5">
        <f t="shared" ref="G97:G109" si="37">F97-E97</f>
        <v>-3575.8099999949336</v>
      </c>
      <c r="H97" s="1">
        <f t="shared" ref="H97:H109" si="38">IF(E97=0,0,F97/E97*100)</f>
        <v>99.991479401717385</v>
      </c>
      <c r="I97" s="5">
        <f t="shared" si="22"/>
        <v>1457475.8900000006</v>
      </c>
      <c r="J97" s="1">
        <f t="shared" si="23"/>
        <v>103.59820816687375</v>
      </c>
      <c r="K97" s="5">
        <v>106356.5</v>
      </c>
      <c r="L97" s="5">
        <v>5186385</v>
      </c>
      <c r="M97" s="5">
        <v>5086608.0600000005</v>
      </c>
      <c r="N97" s="5">
        <f t="shared" si="26"/>
        <v>-99776.939999999478</v>
      </c>
      <c r="O97" s="1">
        <f t="shared" si="27"/>
        <v>98.076175602081221</v>
      </c>
      <c r="P97" s="5">
        <f t="shared" si="28"/>
        <v>4980251.5600000005</v>
      </c>
      <c r="Q97" s="1">
        <f t="shared" si="29"/>
        <v>4782.601966029345</v>
      </c>
      <c r="R97" s="18">
        <f t="shared" si="24"/>
        <v>47153039</v>
      </c>
      <c r="S97" s="18">
        <f t="shared" si="25"/>
        <v>47049686.250000007</v>
      </c>
      <c r="T97" s="18">
        <f t="shared" si="30"/>
        <v>103352.74999999255</v>
      </c>
      <c r="U97" s="20">
        <f t="shared" si="31"/>
        <v>99.780814233415597</v>
      </c>
      <c r="W97" s="12">
        <f t="shared" si="32"/>
        <v>29.940769404268057</v>
      </c>
    </row>
    <row r="98" spans="1:23" x14ac:dyDescent="0.3">
      <c r="A98" s="3"/>
      <c r="B98" s="3">
        <v>41020000</v>
      </c>
      <c r="C98" s="28" t="s">
        <v>72</v>
      </c>
      <c r="D98" s="5">
        <v>0</v>
      </c>
      <c r="E98" s="5">
        <v>6274100</v>
      </c>
      <c r="F98" s="5">
        <v>6274100</v>
      </c>
      <c r="G98" s="5">
        <f t="shared" si="37"/>
        <v>0</v>
      </c>
      <c r="H98" s="1">
        <f t="shared" si="38"/>
        <v>100</v>
      </c>
      <c r="I98" s="5">
        <f t="shared" si="22"/>
        <v>6274100</v>
      </c>
      <c r="J98" s="1">
        <f t="shared" si="23"/>
        <v>0</v>
      </c>
      <c r="K98" s="5">
        <v>0</v>
      </c>
      <c r="L98" s="5">
        <v>0</v>
      </c>
      <c r="M98" s="5">
        <v>0</v>
      </c>
      <c r="N98" s="5">
        <f t="shared" si="26"/>
        <v>0</v>
      </c>
      <c r="O98" s="1">
        <f t="shared" si="27"/>
        <v>0</v>
      </c>
      <c r="P98" s="5">
        <f t="shared" si="28"/>
        <v>0</v>
      </c>
      <c r="Q98" s="1">
        <f t="shared" si="29"/>
        <v>0</v>
      </c>
      <c r="R98" s="18">
        <f t="shared" si="24"/>
        <v>6274100</v>
      </c>
      <c r="S98" s="18">
        <f t="shared" si="25"/>
        <v>6274100</v>
      </c>
      <c r="T98" s="18">
        <f t="shared" si="30"/>
        <v>0</v>
      </c>
      <c r="U98" s="20">
        <f t="shared" si="31"/>
        <v>100</v>
      </c>
      <c r="W98" s="12">
        <f t="shared" si="32"/>
        <v>3.992617088266305</v>
      </c>
    </row>
    <row r="99" spans="1:23" s="17" customFormat="1" ht="69" x14ac:dyDescent="0.3">
      <c r="A99" s="4"/>
      <c r="B99" s="4">
        <v>41020200</v>
      </c>
      <c r="C99" s="29" t="s">
        <v>73</v>
      </c>
      <c r="D99" s="6">
        <v>0</v>
      </c>
      <c r="E99" s="6">
        <v>6274100</v>
      </c>
      <c r="F99" s="6">
        <v>6274100</v>
      </c>
      <c r="G99" s="6">
        <f t="shared" si="37"/>
        <v>0</v>
      </c>
      <c r="H99" s="2">
        <f t="shared" si="38"/>
        <v>100</v>
      </c>
      <c r="I99" s="6">
        <f t="shared" si="22"/>
        <v>6274100</v>
      </c>
      <c r="J99" s="2">
        <f t="shared" si="23"/>
        <v>0</v>
      </c>
      <c r="K99" s="6">
        <v>0</v>
      </c>
      <c r="L99" s="6">
        <v>0</v>
      </c>
      <c r="M99" s="6">
        <v>0</v>
      </c>
      <c r="N99" s="6">
        <f t="shared" si="26"/>
        <v>0</v>
      </c>
      <c r="O99" s="2">
        <f t="shared" si="27"/>
        <v>0</v>
      </c>
      <c r="P99" s="6">
        <f t="shared" si="28"/>
        <v>0</v>
      </c>
      <c r="Q99" s="2">
        <f t="shared" si="29"/>
        <v>0</v>
      </c>
      <c r="R99" s="6">
        <f t="shared" si="24"/>
        <v>6274100</v>
      </c>
      <c r="S99" s="6">
        <f t="shared" si="25"/>
        <v>6274100</v>
      </c>
      <c r="T99" s="6">
        <f t="shared" si="30"/>
        <v>0</v>
      </c>
      <c r="U99" s="2">
        <f t="shared" si="31"/>
        <v>100</v>
      </c>
      <c r="W99" s="12">
        <f t="shared" si="32"/>
        <v>3.992617088266305</v>
      </c>
    </row>
    <row r="100" spans="1:23" x14ac:dyDescent="0.3">
      <c r="A100" s="3"/>
      <c r="B100" s="3">
        <v>41030000</v>
      </c>
      <c r="C100" s="28" t="s">
        <v>52</v>
      </c>
      <c r="D100" s="5">
        <v>40505602.300000004</v>
      </c>
      <c r="E100" s="5">
        <v>35692554</v>
      </c>
      <c r="F100" s="5">
        <v>35688978.189999998</v>
      </c>
      <c r="G100" s="5">
        <f t="shared" si="37"/>
        <v>-3575.8100000023842</v>
      </c>
      <c r="H100" s="1">
        <f t="shared" si="38"/>
        <v>99.989981635945696</v>
      </c>
      <c r="I100" s="5">
        <f t="shared" si="22"/>
        <v>-4816624.1100000069</v>
      </c>
      <c r="J100" s="1">
        <f t="shared" si="23"/>
        <v>88.108745861063255</v>
      </c>
      <c r="K100" s="5">
        <v>106356.5</v>
      </c>
      <c r="L100" s="5">
        <v>5186385</v>
      </c>
      <c r="M100" s="5">
        <v>5086608.0600000005</v>
      </c>
      <c r="N100" s="5">
        <f t="shared" si="26"/>
        <v>-99776.939999999478</v>
      </c>
      <c r="O100" s="1">
        <f t="shared" si="27"/>
        <v>98.076175602081221</v>
      </c>
      <c r="P100" s="5">
        <f t="shared" si="28"/>
        <v>4980251.5600000005</v>
      </c>
      <c r="Q100" s="1">
        <f t="shared" si="29"/>
        <v>4782.601966029345</v>
      </c>
      <c r="R100" s="5">
        <f t="shared" si="24"/>
        <v>40878939</v>
      </c>
      <c r="S100" s="18">
        <f t="shared" si="25"/>
        <v>40775586.25</v>
      </c>
      <c r="T100" s="18">
        <f t="shared" si="30"/>
        <v>103352.75</v>
      </c>
      <c r="U100" s="20">
        <f t="shared" si="31"/>
        <v>99.747173599588777</v>
      </c>
      <c r="W100" s="12">
        <f t="shared" si="32"/>
        <v>25.94815231600175</v>
      </c>
    </row>
    <row r="101" spans="1:23" s="17" customFormat="1" ht="41.4" x14ac:dyDescent="0.3">
      <c r="A101" s="4"/>
      <c r="B101" s="4">
        <v>41033200</v>
      </c>
      <c r="C101" s="29" t="s">
        <v>53</v>
      </c>
      <c r="D101" s="6">
        <v>7250176.2300000004</v>
      </c>
      <c r="E101" s="6">
        <v>1596000</v>
      </c>
      <c r="F101" s="6">
        <v>1592440.82</v>
      </c>
      <c r="G101" s="6">
        <f t="shared" si="37"/>
        <v>-3559.1799999999348</v>
      </c>
      <c r="H101" s="2">
        <f t="shared" si="38"/>
        <v>99.776993734335832</v>
      </c>
      <c r="I101" s="6">
        <f t="shared" si="22"/>
        <v>-5657735.4100000001</v>
      </c>
      <c r="J101" s="2">
        <f t="shared" si="23"/>
        <v>21.964167069632733</v>
      </c>
      <c r="K101" s="6">
        <v>0</v>
      </c>
      <c r="L101" s="6">
        <v>3191900</v>
      </c>
      <c r="M101" s="6">
        <v>3133309.75</v>
      </c>
      <c r="N101" s="6">
        <f t="shared" si="26"/>
        <v>-58590.25</v>
      </c>
      <c r="O101" s="2">
        <f t="shared" si="27"/>
        <v>98.164408346126137</v>
      </c>
      <c r="P101" s="6">
        <f t="shared" si="28"/>
        <v>3133309.75</v>
      </c>
      <c r="Q101" s="2">
        <f t="shared" si="29"/>
        <v>0</v>
      </c>
      <c r="R101" s="6">
        <f t="shared" si="24"/>
        <v>4787900</v>
      </c>
      <c r="S101" s="6">
        <f t="shared" si="25"/>
        <v>4725750.57</v>
      </c>
      <c r="T101" s="6">
        <f t="shared" si="30"/>
        <v>62149.429999999702</v>
      </c>
      <c r="U101" s="2">
        <f t="shared" si="31"/>
        <v>98.701948035673269</v>
      </c>
      <c r="W101" s="12">
        <f t="shared" si="32"/>
        <v>3.0073018410076715</v>
      </c>
    </row>
    <row r="102" spans="1:23" s="17" customFormat="1" ht="55.2" x14ac:dyDescent="0.3">
      <c r="A102" s="4"/>
      <c r="B102" s="4">
        <v>41033600</v>
      </c>
      <c r="C102" s="29" t="s">
        <v>74</v>
      </c>
      <c r="D102" s="6">
        <v>0</v>
      </c>
      <c r="E102" s="6">
        <v>305354</v>
      </c>
      <c r="F102" s="6">
        <v>305337.67</v>
      </c>
      <c r="G102" s="6">
        <f t="shared" si="37"/>
        <v>-16.330000000016298</v>
      </c>
      <c r="H102" s="2">
        <f t="shared" si="38"/>
        <v>99.994652108700066</v>
      </c>
      <c r="I102" s="6">
        <f t="shared" si="22"/>
        <v>305337.67</v>
      </c>
      <c r="J102" s="2">
        <f t="shared" si="23"/>
        <v>0</v>
      </c>
      <c r="K102" s="6">
        <v>0</v>
      </c>
      <c r="L102" s="6">
        <v>0</v>
      </c>
      <c r="M102" s="6">
        <v>0</v>
      </c>
      <c r="N102" s="6">
        <f t="shared" si="26"/>
        <v>0</v>
      </c>
      <c r="O102" s="2">
        <f t="shared" si="27"/>
        <v>0</v>
      </c>
      <c r="P102" s="6">
        <f t="shared" si="28"/>
        <v>0</v>
      </c>
      <c r="Q102" s="2">
        <f t="shared" si="29"/>
        <v>0</v>
      </c>
      <c r="R102" s="6">
        <f t="shared" si="24"/>
        <v>305354</v>
      </c>
      <c r="S102" s="6">
        <f t="shared" si="25"/>
        <v>305337.67</v>
      </c>
      <c r="T102" s="6">
        <f t="shared" si="30"/>
        <v>16.330000000016298</v>
      </c>
      <c r="U102" s="2">
        <f t="shared" si="31"/>
        <v>99.994652108700066</v>
      </c>
      <c r="W102" s="12">
        <f t="shared" si="32"/>
        <v>0.19430617920234264</v>
      </c>
    </row>
    <row r="103" spans="1:23" s="17" customFormat="1" ht="27.6" x14ac:dyDescent="0.3">
      <c r="A103" s="4"/>
      <c r="B103" s="4">
        <v>41033900</v>
      </c>
      <c r="C103" s="29" t="s">
        <v>54</v>
      </c>
      <c r="D103" s="6">
        <v>20008700</v>
      </c>
      <c r="E103" s="6">
        <v>18320100</v>
      </c>
      <c r="F103" s="6">
        <v>18320100</v>
      </c>
      <c r="G103" s="6">
        <f t="shared" si="37"/>
        <v>0</v>
      </c>
      <c r="H103" s="2">
        <f t="shared" si="38"/>
        <v>100</v>
      </c>
      <c r="I103" s="6">
        <f t="shared" si="22"/>
        <v>-1688600</v>
      </c>
      <c r="J103" s="2">
        <f t="shared" si="23"/>
        <v>91.560671108067993</v>
      </c>
      <c r="K103" s="6">
        <v>0</v>
      </c>
      <c r="L103" s="6">
        <v>0</v>
      </c>
      <c r="M103" s="6">
        <v>0</v>
      </c>
      <c r="N103" s="6">
        <f t="shared" si="26"/>
        <v>0</v>
      </c>
      <c r="O103" s="2">
        <f t="shared" si="27"/>
        <v>0</v>
      </c>
      <c r="P103" s="6">
        <f t="shared" si="28"/>
        <v>0</v>
      </c>
      <c r="Q103" s="2">
        <f t="shared" si="29"/>
        <v>0</v>
      </c>
      <c r="R103" s="6">
        <f t="shared" si="24"/>
        <v>18320100</v>
      </c>
      <c r="S103" s="6">
        <f t="shared" si="25"/>
        <v>18320100</v>
      </c>
      <c r="T103" s="6">
        <f t="shared" si="30"/>
        <v>0</v>
      </c>
      <c r="U103" s="2">
        <f t="shared" si="31"/>
        <v>100</v>
      </c>
      <c r="W103" s="12">
        <f t="shared" si="32"/>
        <v>11.658268806481811</v>
      </c>
    </row>
    <row r="104" spans="1:23" s="17" customFormat="1" ht="27.6" x14ac:dyDescent="0.3">
      <c r="A104" s="4"/>
      <c r="B104" s="4">
        <v>41034200</v>
      </c>
      <c r="C104" s="29" t="s">
        <v>55</v>
      </c>
      <c r="D104" s="6">
        <v>12322800</v>
      </c>
      <c r="E104" s="6">
        <v>14971100</v>
      </c>
      <c r="F104" s="6">
        <v>14971100</v>
      </c>
      <c r="G104" s="6">
        <f t="shared" si="37"/>
        <v>0</v>
      </c>
      <c r="H104" s="2">
        <f t="shared" si="38"/>
        <v>100</v>
      </c>
      <c r="I104" s="6">
        <f t="shared" si="22"/>
        <v>2648300</v>
      </c>
      <c r="J104" s="2">
        <f t="shared" si="23"/>
        <v>121.49105722725355</v>
      </c>
      <c r="K104" s="6">
        <v>0</v>
      </c>
      <c r="L104" s="6">
        <v>0</v>
      </c>
      <c r="M104" s="6">
        <v>0</v>
      </c>
      <c r="N104" s="6">
        <f t="shared" si="26"/>
        <v>0</v>
      </c>
      <c r="O104" s="2">
        <f t="shared" si="27"/>
        <v>0</v>
      </c>
      <c r="P104" s="6">
        <f t="shared" si="28"/>
        <v>0</v>
      </c>
      <c r="Q104" s="2">
        <f t="shared" si="29"/>
        <v>0</v>
      </c>
      <c r="R104" s="6">
        <f t="shared" si="24"/>
        <v>14971100</v>
      </c>
      <c r="S104" s="6">
        <f t="shared" si="25"/>
        <v>14971100</v>
      </c>
      <c r="T104" s="6">
        <f t="shared" si="30"/>
        <v>0</v>
      </c>
      <c r="U104" s="2">
        <f t="shared" si="31"/>
        <v>100</v>
      </c>
      <c r="W104" s="12">
        <f t="shared" si="32"/>
        <v>9.5270827194567627</v>
      </c>
    </row>
    <row r="105" spans="1:23" s="17" customFormat="1" x14ac:dyDescent="0.3">
      <c r="A105" s="4"/>
      <c r="B105" s="4">
        <v>41035000</v>
      </c>
      <c r="C105" s="29" t="s">
        <v>56</v>
      </c>
      <c r="D105" s="6">
        <v>355996</v>
      </c>
      <c r="E105" s="6">
        <v>500000</v>
      </c>
      <c r="F105" s="6">
        <v>499999.7</v>
      </c>
      <c r="G105" s="6">
        <f t="shared" si="37"/>
        <v>-0.29999999998835847</v>
      </c>
      <c r="H105" s="2">
        <f t="shared" si="38"/>
        <v>99.999939999999995</v>
      </c>
      <c r="I105" s="6">
        <f t="shared" si="22"/>
        <v>144003.70000000001</v>
      </c>
      <c r="J105" s="2">
        <f t="shared" si="23"/>
        <v>140.45093203294419</v>
      </c>
      <c r="K105" s="6">
        <v>106356.5</v>
      </c>
      <c r="L105" s="6">
        <v>0</v>
      </c>
      <c r="M105" s="6">
        <v>0</v>
      </c>
      <c r="N105" s="6">
        <f t="shared" si="26"/>
        <v>0</v>
      </c>
      <c r="O105" s="2">
        <f t="shared" si="27"/>
        <v>0</v>
      </c>
      <c r="P105" s="6">
        <f t="shared" si="28"/>
        <v>-106356.5</v>
      </c>
      <c r="Q105" s="2">
        <f t="shared" si="29"/>
        <v>0</v>
      </c>
      <c r="R105" s="6">
        <f t="shared" si="24"/>
        <v>500000</v>
      </c>
      <c r="S105" s="6">
        <f t="shared" si="25"/>
        <v>499999.7</v>
      </c>
      <c r="T105" s="6">
        <f t="shared" si="30"/>
        <v>0.29999999998835847</v>
      </c>
      <c r="U105" s="2">
        <f t="shared" si="31"/>
        <v>99.999939999999995</v>
      </c>
      <c r="W105" s="12">
        <f t="shared" si="32"/>
        <v>0.31818226460337357</v>
      </c>
    </row>
    <row r="106" spans="1:23" s="17" customFormat="1" ht="55.2" x14ac:dyDescent="0.3">
      <c r="A106" s="4"/>
      <c r="B106" s="4">
        <v>41035200</v>
      </c>
      <c r="C106" s="29" t="s">
        <v>57</v>
      </c>
      <c r="D106" s="6">
        <v>567900.57999999996</v>
      </c>
      <c r="E106" s="6">
        <v>0</v>
      </c>
      <c r="F106" s="6">
        <v>0</v>
      </c>
      <c r="G106" s="6">
        <f t="shared" si="37"/>
        <v>0</v>
      </c>
      <c r="H106" s="2">
        <f t="shared" si="38"/>
        <v>0</v>
      </c>
      <c r="I106" s="6">
        <f t="shared" si="22"/>
        <v>-567900.57999999996</v>
      </c>
      <c r="J106" s="2">
        <f t="shared" si="23"/>
        <v>0</v>
      </c>
      <c r="K106" s="6">
        <v>0</v>
      </c>
      <c r="L106" s="6">
        <v>1994485</v>
      </c>
      <c r="M106" s="6">
        <v>1953298.31</v>
      </c>
      <c r="N106" s="6">
        <f t="shared" si="26"/>
        <v>-41186.689999999944</v>
      </c>
      <c r="O106" s="2">
        <f t="shared" si="27"/>
        <v>97.93497118303722</v>
      </c>
      <c r="P106" s="6">
        <f t="shared" si="28"/>
        <v>1953298.31</v>
      </c>
      <c r="Q106" s="2">
        <f t="shared" si="29"/>
        <v>0</v>
      </c>
      <c r="R106" s="6">
        <f t="shared" si="24"/>
        <v>1994485</v>
      </c>
      <c r="S106" s="6">
        <f t="shared" si="25"/>
        <v>1953298.31</v>
      </c>
      <c r="T106" s="6">
        <f t="shared" si="30"/>
        <v>41186.689999999944</v>
      </c>
      <c r="U106" s="2">
        <f t="shared" si="31"/>
        <v>97.93497118303722</v>
      </c>
      <c r="W106" s="12">
        <f t="shared" si="32"/>
        <v>1.243010505249788</v>
      </c>
    </row>
    <row r="107" spans="1:23" s="17" customFormat="1" ht="55.2" x14ac:dyDescent="0.3">
      <c r="A107" s="4"/>
      <c r="B107" s="4">
        <v>41035300</v>
      </c>
      <c r="C107" s="29" t="s">
        <v>58</v>
      </c>
      <c r="D107" s="6">
        <v>29.49</v>
      </c>
      <c r="E107" s="6">
        <v>0</v>
      </c>
      <c r="F107" s="6">
        <v>0</v>
      </c>
      <c r="G107" s="6">
        <f t="shared" si="37"/>
        <v>0</v>
      </c>
      <c r="H107" s="2">
        <f t="shared" si="38"/>
        <v>0</v>
      </c>
      <c r="I107" s="6">
        <f t="shared" si="22"/>
        <v>-29.49</v>
      </c>
      <c r="J107" s="2">
        <f t="shared" si="23"/>
        <v>0</v>
      </c>
      <c r="K107" s="6">
        <v>0</v>
      </c>
      <c r="L107" s="6">
        <v>0</v>
      </c>
      <c r="M107" s="6">
        <v>0</v>
      </c>
      <c r="N107" s="6">
        <f t="shared" si="26"/>
        <v>0</v>
      </c>
      <c r="O107" s="2">
        <f t="shared" si="27"/>
        <v>0</v>
      </c>
      <c r="P107" s="6">
        <f t="shared" si="28"/>
        <v>0</v>
      </c>
      <c r="Q107" s="2">
        <f t="shared" si="29"/>
        <v>0</v>
      </c>
      <c r="R107" s="6">
        <f t="shared" si="24"/>
        <v>0</v>
      </c>
      <c r="S107" s="6">
        <f t="shared" si="25"/>
        <v>0</v>
      </c>
      <c r="T107" s="6">
        <f t="shared" si="30"/>
        <v>0</v>
      </c>
      <c r="U107" s="2">
        <f t="shared" si="31"/>
        <v>0</v>
      </c>
      <c r="W107" s="12">
        <f t="shared" si="32"/>
        <v>0</v>
      </c>
    </row>
    <row r="108" spans="1:23" s="10" customFormat="1" ht="27.6" x14ac:dyDescent="0.3">
      <c r="A108" s="3" t="s">
        <v>84</v>
      </c>
      <c r="B108" s="21">
        <v>90010100</v>
      </c>
      <c r="C108" s="28" t="s">
        <v>111</v>
      </c>
      <c r="D108" s="5">
        <v>54837158.129999988</v>
      </c>
      <c r="E108" s="5">
        <v>64716244</v>
      </c>
      <c r="F108" s="5">
        <v>73748359.529999986</v>
      </c>
      <c r="G108" s="5">
        <f t="shared" si="37"/>
        <v>9032115.5299999863</v>
      </c>
      <c r="H108" s="1">
        <f t="shared" si="38"/>
        <v>113.95648908487333</v>
      </c>
      <c r="I108" s="5">
        <f t="shared" si="22"/>
        <v>18911201.399999999</v>
      </c>
      <c r="J108" s="1">
        <f t="shared" si="23"/>
        <v>134.48610767751325</v>
      </c>
      <c r="K108" s="5">
        <v>62687132.630000003</v>
      </c>
      <c r="L108" s="5">
        <v>41928220.600000001</v>
      </c>
      <c r="M108" s="5">
        <v>36344496.600000009</v>
      </c>
      <c r="N108" s="5">
        <f t="shared" si="26"/>
        <v>-5583723.9999999925</v>
      </c>
      <c r="O108" s="1">
        <f t="shared" si="27"/>
        <v>86.682659268397401</v>
      </c>
      <c r="P108" s="5">
        <f t="shared" si="28"/>
        <v>-26342636.029999994</v>
      </c>
      <c r="Q108" s="1">
        <f t="shared" si="29"/>
        <v>57.977602540089265</v>
      </c>
      <c r="R108" s="5">
        <f t="shared" si="24"/>
        <v>106644464.59999999</v>
      </c>
      <c r="S108" s="5">
        <f t="shared" si="25"/>
        <v>110092856.13</v>
      </c>
      <c r="T108" s="5">
        <f t="shared" si="30"/>
        <v>-3448391.5300000012</v>
      </c>
      <c r="U108" s="1">
        <f t="shared" si="31"/>
        <v>103.23354010255869</v>
      </c>
      <c r="W108" s="12">
        <f t="shared" si="32"/>
        <v>70.059230595731947</v>
      </c>
    </row>
    <row r="109" spans="1:23" s="10" customFormat="1" x14ac:dyDescent="0.3">
      <c r="A109" s="3"/>
      <c r="B109" s="21">
        <v>90010300</v>
      </c>
      <c r="C109" s="28" t="s">
        <v>112</v>
      </c>
      <c r="D109" s="5">
        <v>95342760.429999977</v>
      </c>
      <c r="E109" s="5">
        <v>106682898</v>
      </c>
      <c r="F109" s="5">
        <v>115711437.71999998</v>
      </c>
      <c r="G109" s="5">
        <f t="shared" si="37"/>
        <v>9028539.7199999839</v>
      </c>
      <c r="H109" s="1">
        <f t="shared" si="38"/>
        <v>108.46296818820949</v>
      </c>
      <c r="I109" s="5">
        <f t="shared" si="22"/>
        <v>20368677.290000007</v>
      </c>
      <c r="J109" s="1">
        <f t="shared" si="23"/>
        <v>121.36363285281062</v>
      </c>
      <c r="K109" s="5">
        <v>62793489.130000003</v>
      </c>
      <c r="L109" s="5">
        <v>47114605.600000001</v>
      </c>
      <c r="M109" s="5">
        <v>41431104.660000011</v>
      </c>
      <c r="N109" s="5">
        <f t="shared" si="26"/>
        <v>-5683500.9399999902</v>
      </c>
      <c r="O109" s="1">
        <f t="shared" si="27"/>
        <v>87.936859774965427</v>
      </c>
      <c r="P109" s="5">
        <f t="shared" si="28"/>
        <v>-21362384.469999991</v>
      </c>
      <c r="Q109" s="1">
        <f t="shared" si="29"/>
        <v>65.979937146391237</v>
      </c>
      <c r="R109" s="5">
        <f t="shared" si="24"/>
        <v>153797503.59999999</v>
      </c>
      <c r="S109" s="5">
        <f t="shared" si="25"/>
        <v>157142542.38</v>
      </c>
      <c r="T109" s="5">
        <f t="shared" si="30"/>
        <v>-3345038.7800000012</v>
      </c>
      <c r="U109" s="1">
        <f t="shared" si="31"/>
        <v>102.17496298815088</v>
      </c>
      <c r="W109" s="12">
        <f t="shared" si="32"/>
        <v>100</v>
      </c>
    </row>
    <row r="110" spans="1:23" s="10" customFormat="1" x14ac:dyDescent="0.3">
      <c r="A110" s="3"/>
      <c r="B110" s="25"/>
      <c r="C110" s="28" t="s">
        <v>113</v>
      </c>
      <c r="D110" s="5">
        <f>D109-D189</f>
        <v>26823724.279999971</v>
      </c>
      <c r="E110" s="5">
        <f>E109-E189</f>
        <v>-9786723.3100000024</v>
      </c>
      <c r="F110" s="5">
        <f>F109-F189</f>
        <v>5130135.6999999881</v>
      </c>
      <c r="G110" s="5">
        <f t="shared" ref="G110:G132" si="39">F110-E110</f>
        <v>14916859.00999999</v>
      </c>
      <c r="H110" s="3">
        <f t="shared" ref="H110:H132" si="40">IF(E110=0,0,F110/E110*100)</f>
        <v>-52.419339318176625</v>
      </c>
      <c r="I110" s="5">
        <f t="shared" ref="I110:I132" si="41">F110-D110</f>
        <v>-21693588.579999983</v>
      </c>
      <c r="J110" s="1">
        <f t="shared" ref="J110:J132" si="42">IF(D110=0,0,F110/D110*100)</f>
        <v>19.12536695668717</v>
      </c>
      <c r="K110" s="5">
        <f>K109-K189</f>
        <v>38508151.300000004</v>
      </c>
      <c r="L110" s="5">
        <f>L109-L189</f>
        <v>-40817826.999999993</v>
      </c>
      <c r="M110" s="5">
        <f>M109-M189</f>
        <v>4466393.790000014</v>
      </c>
      <c r="N110" s="3">
        <f t="shared" ref="N110:N132" si="43">M110-L110</f>
        <v>45284220.790000007</v>
      </c>
      <c r="O110" s="1">
        <f t="shared" ref="O110:O132" si="44">IF(L110=0,0,M110/L110*100)</f>
        <v>-10.942262531515984</v>
      </c>
      <c r="P110" s="5">
        <f t="shared" ref="P110:P132" si="45">M110-K110</f>
        <v>-34041757.50999999</v>
      </c>
      <c r="Q110" s="1">
        <f t="shared" ref="Q110:Q132" si="46">IF(K110=0,0,M110/K110*100)</f>
        <v>11.598567158429164</v>
      </c>
      <c r="R110" s="5">
        <f t="shared" ref="R110:R173" si="47">E110+L110</f>
        <v>-50604550.309999995</v>
      </c>
      <c r="S110" s="5">
        <f t="shared" ref="S110:S173" si="48">F110+M110</f>
        <v>9596529.4900000021</v>
      </c>
      <c r="T110" s="5">
        <f t="shared" ref="T110:T173" si="49">R110-S110</f>
        <v>-60201079.799999997</v>
      </c>
      <c r="U110" s="1">
        <f t="shared" ref="U110:U173" si="50">IF(R110=0,0,S110/R110*100)</f>
        <v>-18.963767944211188</v>
      </c>
      <c r="W110" s="12"/>
    </row>
    <row r="111" spans="1:23" s="10" customFormat="1" x14ac:dyDescent="0.3">
      <c r="A111" s="3"/>
      <c r="B111" s="25">
        <v>200000</v>
      </c>
      <c r="C111" s="28" t="s">
        <v>114</v>
      </c>
      <c r="D111" s="5">
        <f>D112+D116+D117+D118</f>
        <v>-26823724.280000001</v>
      </c>
      <c r="E111" s="5">
        <f>E112+E116+E117+E118</f>
        <v>9786723.3099999987</v>
      </c>
      <c r="F111" s="5">
        <f>F112+F116+F117+F118</f>
        <v>-5130135.6999999993</v>
      </c>
      <c r="G111" s="5">
        <f t="shared" si="39"/>
        <v>-14916859.009999998</v>
      </c>
      <c r="H111" s="3">
        <f t="shared" si="40"/>
        <v>-52.41933931817676</v>
      </c>
      <c r="I111" s="5">
        <f t="shared" si="41"/>
        <v>21693588.580000002</v>
      </c>
      <c r="J111" s="1">
        <f t="shared" si="42"/>
        <v>19.125366956687191</v>
      </c>
      <c r="K111" s="5">
        <f>K112+K116+K117+K118</f>
        <v>-38508151.300000004</v>
      </c>
      <c r="L111" s="5">
        <f>L112+L116+L117+L118</f>
        <v>40817827</v>
      </c>
      <c r="M111" s="5">
        <f>M112+M116+M117+M118</f>
        <v>-4466393.7900000103</v>
      </c>
      <c r="N111" s="3">
        <f t="shared" si="43"/>
        <v>-45284220.790000007</v>
      </c>
      <c r="O111" s="1">
        <f t="shared" si="44"/>
        <v>-10.942262531515972</v>
      </c>
      <c r="P111" s="5">
        <f t="shared" si="45"/>
        <v>34041757.50999999</v>
      </c>
      <c r="Q111" s="1">
        <f t="shared" si="46"/>
        <v>11.598567158429155</v>
      </c>
      <c r="R111" s="5">
        <f t="shared" si="47"/>
        <v>50604550.310000002</v>
      </c>
      <c r="S111" s="5">
        <f t="shared" si="48"/>
        <v>-9596529.4900000095</v>
      </c>
      <c r="T111" s="5">
        <f t="shared" si="49"/>
        <v>60201079.800000012</v>
      </c>
      <c r="U111" s="1">
        <f t="shared" si="50"/>
        <v>-18.963767944211199</v>
      </c>
      <c r="W111" s="12"/>
    </row>
    <row r="112" spans="1:23" s="10" customFormat="1" ht="27.6" x14ac:dyDescent="0.3">
      <c r="A112" s="3"/>
      <c r="B112" s="25">
        <v>205000</v>
      </c>
      <c r="C112" s="28" t="s">
        <v>115</v>
      </c>
      <c r="D112" s="5">
        <f>D113-D114+D115</f>
        <v>0</v>
      </c>
      <c r="E112" s="5">
        <f>E113-E114+E115</f>
        <v>0</v>
      </c>
      <c r="F112" s="5">
        <f>F113-F114+F115</f>
        <v>0</v>
      </c>
      <c r="G112" s="5">
        <f t="shared" si="39"/>
        <v>0</v>
      </c>
      <c r="H112" s="3">
        <f t="shared" si="40"/>
        <v>0</v>
      </c>
      <c r="I112" s="5">
        <f t="shared" si="41"/>
        <v>0</v>
      </c>
      <c r="J112" s="1">
        <f t="shared" si="42"/>
        <v>0</v>
      </c>
      <c r="K112" s="5">
        <f>K113-K114+K115</f>
        <v>-144882.43</v>
      </c>
      <c r="L112" s="5">
        <f>L113-L114+L115</f>
        <v>104455</v>
      </c>
      <c r="M112" s="5">
        <f>M113-M114+M115</f>
        <v>-114356.59</v>
      </c>
      <c r="N112" s="3">
        <f t="shared" si="43"/>
        <v>-218811.59</v>
      </c>
      <c r="O112" s="1">
        <f t="shared" si="44"/>
        <v>-109.47928773155904</v>
      </c>
      <c r="P112" s="5">
        <f t="shared" si="45"/>
        <v>30525.839999999997</v>
      </c>
      <c r="Q112" s="1">
        <f t="shared" si="46"/>
        <v>78.930612911448279</v>
      </c>
      <c r="R112" s="5">
        <f t="shared" si="47"/>
        <v>104455</v>
      </c>
      <c r="S112" s="5">
        <f t="shared" si="48"/>
        <v>-114356.59</v>
      </c>
      <c r="T112" s="5">
        <f t="shared" si="49"/>
        <v>218811.59</v>
      </c>
      <c r="U112" s="1">
        <f t="shared" si="50"/>
        <v>-109.47928773155904</v>
      </c>
      <c r="W112" s="12"/>
    </row>
    <row r="113" spans="1:23" x14ac:dyDescent="0.3">
      <c r="A113" s="19"/>
      <c r="B113" s="23">
        <v>205100</v>
      </c>
      <c r="C113" s="29" t="s">
        <v>116</v>
      </c>
      <c r="D113" s="18">
        <v>0</v>
      </c>
      <c r="E113" s="18">
        <v>0</v>
      </c>
      <c r="F113" s="18">
        <v>0</v>
      </c>
      <c r="G113" s="18">
        <f t="shared" si="39"/>
        <v>0</v>
      </c>
      <c r="H113" s="19">
        <f t="shared" si="40"/>
        <v>0</v>
      </c>
      <c r="I113" s="18">
        <f t="shared" si="41"/>
        <v>0</v>
      </c>
      <c r="J113" s="20">
        <f t="shared" si="42"/>
        <v>0</v>
      </c>
      <c r="K113" s="18">
        <v>260988.58</v>
      </c>
      <c r="L113" s="18">
        <v>408928.99</v>
      </c>
      <c r="M113" s="18">
        <v>408928.99</v>
      </c>
      <c r="N113" s="19">
        <f t="shared" si="43"/>
        <v>0</v>
      </c>
      <c r="O113" s="20">
        <f t="shared" si="44"/>
        <v>100</v>
      </c>
      <c r="P113" s="18">
        <f t="shared" si="45"/>
        <v>147940.41</v>
      </c>
      <c r="Q113" s="20">
        <f t="shared" si="46"/>
        <v>156.68462964931263</v>
      </c>
      <c r="R113" s="18">
        <f t="shared" si="47"/>
        <v>408928.99</v>
      </c>
      <c r="S113" s="18">
        <f t="shared" si="48"/>
        <v>408928.99</v>
      </c>
      <c r="T113" s="18">
        <f t="shared" si="49"/>
        <v>0</v>
      </c>
      <c r="U113" s="20">
        <f t="shared" si="50"/>
        <v>100</v>
      </c>
    </row>
    <row r="114" spans="1:23" x14ac:dyDescent="0.3">
      <c r="A114" s="19"/>
      <c r="B114" s="23">
        <v>205200</v>
      </c>
      <c r="C114" s="29" t="s">
        <v>117</v>
      </c>
      <c r="D114" s="18">
        <v>0</v>
      </c>
      <c r="E114" s="18">
        <v>0</v>
      </c>
      <c r="F114" s="18">
        <v>0</v>
      </c>
      <c r="G114" s="18">
        <f t="shared" si="39"/>
        <v>0</v>
      </c>
      <c r="H114" s="19">
        <f t="shared" si="40"/>
        <v>0</v>
      </c>
      <c r="I114" s="18">
        <f t="shared" si="41"/>
        <v>0</v>
      </c>
      <c r="J114" s="20">
        <f t="shared" si="42"/>
        <v>0</v>
      </c>
      <c r="K114" s="18">
        <v>408928.99</v>
      </c>
      <c r="L114" s="18">
        <f>L113-104455</f>
        <v>304473.99</v>
      </c>
      <c r="M114" s="18">
        <v>523928.36</v>
      </c>
      <c r="N114" s="19">
        <f t="shared" si="43"/>
        <v>219454.37</v>
      </c>
      <c r="O114" s="20">
        <f t="shared" si="44"/>
        <v>172.07655734402798</v>
      </c>
      <c r="P114" s="18">
        <f t="shared" si="45"/>
        <v>114999.37</v>
      </c>
      <c r="Q114" s="20">
        <f t="shared" si="46"/>
        <v>128.12208789599387</v>
      </c>
      <c r="R114" s="18">
        <f t="shared" si="47"/>
        <v>304473.99</v>
      </c>
      <c r="S114" s="18">
        <f t="shared" si="48"/>
        <v>523928.36</v>
      </c>
      <c r="T114" s="18">
        <f t="shared" si="49"/>
        <v>-219454.37</v>
      </c>
      <c r="U114" s="20">
        <f t="shared" si="50"/>
        <v>172.07655734402798</v>
      </c>
    </row>
    <row r="115" spans="1:23" x14ac:dyDescent="0.3">
      <c r="A115" s="19"/>
      <c r="B115" s="23">
        <v>205340</v>
      </c>
      <c r="C115" s="29" t="s">
        <v>118</v>
      </c>
      <c r="D115" s="18">
        <v>0</v>
      </c>
      <c r="E115" s="18">
        <v>0</v>
      </c>
      <c r="F115" s="18">
        <v>0</v>
      </c>
      <c r="G115" s="18">
        <f t="shared" si="39"/>
        <v>0</v>
      </c>
      <c r="H115" s="19">
        <f t="shared" si="40"/>
        <v>0</v>
      </c>
      <c r="I115" s="18">
        <f t="shared" si="41"/>
        <v>0</v>
      </c>
      <c r="J115" s="20">
        <f t="shared" si="42"/>
        <v>0</v>
      </c>
      <c r="K115" s="18">
        <v>3057.98</v>
      </c>
      <c r="L115" s="18">
        <v>0</v>
      </c>
      <c r="M115" s="18">
        <v>642.78</v>
      </c>
      <c r="N115" s="19">
        <f t="shared" si="43"/>
        <v>642.78</v>
      </c>
      <c r="O115" s="20">
        <f t="shared" si="44"/>
        <v>0</v>
      </c>
      <c r="P115" s="18">
        <f t="shared" si="45"/>
        <v>-2415.1999999999998</v>
      </c>
      <c r="Q115" s="20">
        <f t="shared" si="46"/>
        <v>21.019758140995034</v>
      </c>
      <c r="R115" s="5">
        <f t="shared" si="47"/>
        <v>0</v>
      </c>
      <c r="S115" s="18">
        <f t="shared" si="48"/>
        <v>642.78</v>
      </c>
      <c r="T115" s="18">
        <f t="shared" si="49"/>
        <v>-642.78</v>
      </c>
      <c r="U115" s="20">
        <f t="shared" si="50"/>
        <v>0</v>
      </c>
    </row>
    <row r="116" spans="1:23" x14ac:dyDescent="0.3">
      <c r="A116" s="19"/>
      <c r="B116" s="23">
        <v>206110</v>
      </c>
      <c r="C116" s="30" t="s">
        <v>119</v>
      </c>
      <c r="D116" s="18">
        <v>17000000</v>
      </c>
      <c r="E116" s="18">
        <v>10000000</v>
      </c>
      <c r="F116" s="18">
        <v>10000000</v>
      </c>
      <c r="G116" s="18">
        <f t="shared" si="39"/>
        <v>0</v>
      </c>
      <c r="H116" s="19">
        <f t="shared" si="40"/>
        <v>100</v>
      </c>
      <c r="I116" s="18">
        <f t="shared" si="41"/>
        <v>-7000000</v>
      </c>
      <c r="J116" s="20">
        <f t="shared" si="42"/>
        <v>58.82352941176471</v>
      </c>
      <c r="K116" s="18">
        <v>81000000</v>
      </c>
      <c r="L116" s="18">
        <v>125000000</v>
      </c>
      <c r="M116" s="18">
        <v>125000000</v>
      </c>
      <c r="N116" s="19">
        <f t="shared" si="43"/>
        <v>0</v>
      </c>
      <c r="O116" s="20">
        <f t="shared" si="44"/>
        <v>100</v>
      </c>
      <c r="P116" s="18">
        <f t="shared" si="45"/>
        <v>44000000</v>
      </c>
      <c r="Q116" s="20">
        <f t="shared" si="46"/>
        <v>154.32098765432099</v>
      </c>
      <c r="R116" s="5">
        <f t="shared" si="47"/>
        <v>135000000</v>
      </c>
      <c r="S116" s="18">
        <f t="shared" si="48"/>
        <v>135000000</v>
      </c>
      <c r="T116" s="18">
        <f t="shared" si="49"/>
        <v>0</v>
      </c>
      <c r="U116" s="20">
        <f t="shared" si="50"/>
        <v>100</v>
      </c>
    </row>
    <row r="117" spans="1:23" x14ac:dyDescent="0.3">
      <c r="A117" s="19"/>
      <c r="B117" s="23">
        <v>206210</v>
      </c>
      <c r="C117" s="30" t="s">
        <v>120</v>
      </c>
      <c r="D117" s="18">
        <v>-17000000</v>
      </c>
      <c r="E117" s="18">
        <v>-10000000</v>
      </c>
      <c r="F117" s="18">
        <v>-10000000</v>
      </c>
      <c r="G117" s="18">
        <f t="shared" si="39"/>
        <v>0</v>
      </c>
      <c r="H117" s="19">
        <f t="shared" si="40"/>
        <v>100</v>
      </c>
      <c r="I117" s="18">
        <f t="shared" si="41"/>
        <v>7000000</v>
      </c>
      <c r="J117" s="20">
        <f t="shared" si="42"/>
        <v>58.82352941176471</v>
      </c>
      <c r="K117" s="18">
        <v>-81000000</v>
      </c>
      <c r="L117" s="18">
        <v>-125000000</v>
      </c>
      <c r="M117" s="18">
        <v>-125000000</v>
      </c>
      <c r="N117" s="19">
        <f t="shared" si="43"/>
        <v>0</v>
      </c>
      <c r="O117" s="20">
        <f t="shared" si="44"/>
        <v>100</v>
      </c>
      <c r="P117" s="18">
        <f t="shared" si="45"/>
        <v>-44000000</v>
      </c>
      <c r="Q117" s="20">
        <f t="shared" si="46"/>
        <v>154.32098765432099</v>
      </c>
      <c r="R117" s="18">
        <f t="shared" si="47"/>
        <v>-135000000</v>
      </c>
      <c r="S117" s="18">
        <f t="shared" si="48"/>
        <v>-135000000</v>
      </c>
      <c r="T117" s="18">
        <f t="shared" si="49"/>
        <v>0</v>
      </c>
      <c r="U117" s="20">
        <f t="shared" si="50"/>
        <v>100</v>
      </c>
    </row>
    <row r="118" spans="1:23" s="10" customFormat="1" ht="27.6" x14ac:dyDescent="0.3">
      <c r="A118" s="3"/>
      <c r="B118" s="25">
        <v>208000</v>
      </c>
      <c r="C118" s="28" t="s">
        <v>121</v>
      </c>
      <c r="D118" s="5">
        <f>D119-D120+D121+D122</f>
        <v>-26823724.280000001</v>
      </c>
      <c r="E118" s="5">
        <f>E119-E120+E121+E122</f>
        <v>9786723.3099999987</v>
      </c>
      <c r="F118" s="5">
        <f>F119-F120+F121+F122</f>
        <v>-5130135.6999999993</v>
      </c>
      <c r="G118" s="5">
        <f t="shared" si="39"/>
        <v>-14916859.009999998</v>
      </c>
      <c r="H118" s="3">
        <f t="shared" si="40"/>
        <v>-52.41933931817676</v>
      </c>
      <c r="I118" s="5">
        <f t="shared" si="41"/>
        <v>21693588.580000002</v>
      </c>
      <c r="J118" s="1">
        <f t="shared" si="42"/>
        <v>19.125366956687191</v>
      </c>
      <c r="K118" s="5">
        <f>K119-K120+K121+K122</f>
        <v>-38363268.869999997</v>
      </c>
      <c r="L118" s="5">
        <f>L119-L120+L121+L122</f>
        <v>40713372</v>
      </c>
      <c r="M118" s="5">
        <f>M119-M120+M121+M122</f>
        <v>-4352037.2000000067</v>
      </c>
      <c r="N118" s="3">
        <f t="shared" si="43"/>
        <v>-45065409.200000003</v>
      </c>
      <c r="O118" s="1">
        <f t="shared" si="44"/>
        <v>-10.689454069292042</v>
      </c>
      <c r="P118" s="5">
        <f t="shared" si="45"/>
        <v>34011231.669999987</v>
      </c>
      <c r="Q118" s="1">
        <f t="shared" si="46"/>
        <v>11.344281465553868</v>
      </c>
      <c r="R118" s="5">
        <f t="shared" si="47"/>
        <v>50500095.310000002</v>
      </c>
      <c r="S118" s="5">
        <f t="shared" si="48"/>
        <v>-9482172.900000006</v>
      </c>
      <c r="T118" s="5">
        <f t="shared" si="49"/>
        <v>59982268.210000008</v>
      </c>
      <c r="U118" s="1">
        <f t="shared" si="50"/>
        <v>-18.776544562525508</v>
      </c>
      <c r="W118" s="12"/>
    </row>
    <row r="119" spans="1:23" x14ac:dyDescent="0.3">
      <c r="A119" s="19"/>
      <c r="B119" s="23">
        <v>208100</v>
      </c>
      <c r="C119" s="30" t="s">
        <v>116</v>
      </c>
      <c r="D119" s="18">
        <v>14244792.01</v>
      </c>
      <c r="E119" s="18">
        <v>22638625.859999999</v>
      </c>
      <c r="F119" s="18">
        <v>22638625.859999999</v>
      </c>
      <c r="G119" s="18">
        <f t="shared" si="39"/>
        <v>0</v>
      </c>
      <c r="H119" s="19">
        <f t="shared" si="40"/>
        <v>100</v>
      </c>
      <c r="I119" s="18">
        <f t="shared" si="41"/>
        <v>8393833.8499999996</v>
      </c>
      <c r="J119" s="20">
        <f t="shared" si="42"/>
        <v>158.92563291978877</v>
      </c>
      <c r="K119" s="18">
        <v>59201633.719999999</v>
      </c>
      <c r="L119" s="18">
        <v>115918966.94</v>
      </c>
      <c r="M119" s="18">
        <v>115918966.94</v>
      </c>
      <c r="N119" s="19">
        <f t="shared" si="43"/>
        <v>0</v>
      </c>
      <c r="O119" s="20">
        <f t="shared" si="44"/>
        <v>100</v>
      </c>
      <c r="P119" s="18">
        <f t="shared" si="45"/>
        <v>56717333.219999999</v>
      </c>
      <c r="Q119" s="20">
        <f t="shared" si="46"/>
        <v>195.8036622574476</v>
      </c>
      <c r="R119" s="18">
        <f t="shared" si="47"/>
        <v>138557592.80000001</v>
      </c>
      <c r="S119" s="18">
        <f t="shared" si="48"/>
        <v>138557592.80000001</v>
      </c>
      <c r="T119" s="18">
        <f t="shared" si="49"/>
        <v>0</v>
      </c>
      <c r="U119" s="20">
        <f t="shared" si="50"/>
        <v>100</v>
      </c>
    </row>
    <row r="120" spans="1:23" x14ac:dyDescent="0.3">
      <c r="A120" s="19"/>
      <c r="B120" s="23">
        <v>208200</v>
      </c>
      <c r="C120" s="30" t="s">
        <v>117</v>
      </c>
      <c r="D120" s="18">
        <v>22638625.859999999</v>
      </c>
      <c r="E120" s="18">
        <f>E119-22623625.31</f>
        <v>15000.550000000745</v>
      </c>
      <c r="F120" s="18">
        <v>16362075.609999999</v>
      </c>
      <c r="G120" s="18">
        <f t="shared" si="39"/>
        <v>16347075.059999999</v>
      </c>
      <c r="H120" s="19">
        <f t="shared" si="40"/>
        <v>109076.50459482611</v>
      </c>
      <c r="I120" s="18">
        <f t="shared" si="41"/>
        <v>-6276550.25</v>
      </c>
      <c r="J120" s="20">
        <f t="shared" si="42"/>
        <v>72.275038737708968</v>
      </c>
      <c r="K120" s="18">
        <v>115918966.94</v>
      </c>
      <c r="L120" s="18">
        <f>L119-27876470</f>
        <v>88042496.939999998</v>
      </c>
      <c r="M120" s="18">
        <v>131677690.09</v>
      </c>
      <c r="N120" s="19">
        <f t="shared" si="43"/>
        <v>43635193.150000006</v>
      </c>
      <c r="O120" s="20">
        <f t="shared" si="44"/>
        <v>149.56151252699809</v>
      </c>
      <c r="P120" s="18">
        <f t="shared" si="45"/>
        <v>15758723.150000006</v>
      </c>
      <c r="Q120" s="20">
        <f t="shared" si="46"/>
        <v>113.59460282125941</v>
      </c>
      <c r="R120" s="18">
        <f t="shared" si="47"/>
        <v>88057497.489999995</v>
      </c>
      <c r="S120" s="18">
        <f t="shared" si="48"/>
        <v>148039765.69999999</v>
      </c>
      <c r="T120" s="18">
        <f t="shared" si="49"/>
        <v>-59982268.209999993</v>
      </c>
      <c r="U120" s="20">
        <f t="shared" si="50"/>
        <v>168.11716199045028</v>
      </c>
    </row>
    <row r="121" spans="1:23" x14ac:dyDescent="0.3">
      <c r="A121" s="19"/>
      <c r="B121" s="23">
        <v>208340</v>
      </c>
      <c r="C121" s="30" t="s">
        <v>118</v>
      </c>
      <c r="D121" s="18">
        <v>-2950</v>
      </c>
      <c r="E121" s="18">
        <v>0</v>
      </c>
      <c r="F121" s="18">
        <v>0</v>
      </c>
      <c r="G121" s="18">
        <f t="shared" si="39"/>
        <v>0</v>
      </c>
      <c r="H121" s="19">
        <f t="shared" si="40"/>
        <v>0</v>
      </c>
      <c r="I121" s="18">
        <f t="shared" si="41"/>
        <v>2950</v>
      </c>
      <c r="J121" s="20">
        <f t="shared" si="42"/>
        <v>0</v>
      </c>
      <c r="K121" s="18">
        <v>-72876.08</v>
      </c>
      <c r="L121" s="18">
        <v>0</v>
      </c>
      <c r="M121" s="18">
        <v>0</v>
      </c>
      <c r="N121" s="19">
        <f t="shared" si="43"/>
        <v>0</v>
      </c>
      <c r="O121" s="20">
        <f t="shared" si="44"/>
        <v>0</v>
      </c>
      <c r="P121" s="18">
        <f t="shared" si="45"/>
        <v>72876.08</v>
      </c>
      <c r="Q121" s="20">
        <f t="shared" si="46"/>
        <v>0</v>
      </c>
      <c r="R121" s="18">
        <f t="shared" si="47"/>
        <v>0</v>
      </c>
      <c r="S121" s="18">
        <f t="shared" si="48"/>
        <v>0</v>
      </c>
      <c r="T121" s="18">
        <f t="shared" si="49"/>
        <v>0</v>
      </c>
      <c r="U121" s="20">
        <f t="shared" si="50"/>
        <v>0</v>
      </c>
    </row>
    <row r="122" spans="1:23" ht="27.6" x14ac:dyDescent="0.3">
      <c r="A122" s="19"/>
      <c r="B122" s="23">
        <v>208400</v>
      </c>
      <c r="C122" s="30" t="s">
        <v>122</v>
      </c>
      <c r="D122" s="18">
        <v>-18426940.43</v>
      </c>
      <c r="E122" s="18">
        <v>-12836902</v>
      </c>
      <c r="F122" s="18">
        <v>-11406685.949999999</v>
      </c>
      <c r="G122" s="18">
        <f t="shared" si="39"/>
        <v>1430216.0500000007</v>
      </c>
      <c r="H122" s="19">
        <f t="shared" si="40"/>
        <v>88.858557539817625</v>
      </c>
      <c r="I122" s="18">
        <f t="shared" si="41"/>
        <v>7020254.4800000004</v>
      </c>
      <c r="J122" s="20">
        <f t="shared" si="42"/>
        <v>61.902224047076928</v>
      </c>
      <c r="K122" s="18">
        <v>18426940.43</v>
      </c>
      <c r="L122" s="18">
        <v>12836902</v>
      </c>
      <c r="M122" s="18">
        <v>11406685.949999999</v>
      </c>
      <c r="N122" s="19">
        <f t="shared" si="43"/>
        <v>-1430216.0500000007</v>
      </c>
      <c r="O122" s="20">
        <f t="shared" si="44"/>
        <v>88.858557539817625</v>
      </c>
      <c r="P122" s="18">
        <f t="shared" si="45"/>
        <v>-7020254.4800000004</v>
      </c>
      <c r="Q122" s="20">
        <f t="shared" si="46"/>
        <v>61.902224047076928</v>
      </c>
      <c r="R122" s="18">
        <f t="shared" si="47"/>
        <v>0</v>
      </c>
      <c r="S122" s="18">
        <f t="shared" si="48"/>
        <v>0</v>
      </c>
      <c r="T122" s="18">
        <f t="shared" si="49"/>
        <v>0</v>
      </c>
      <c r="U122" s="20">
        <f t="shared" si="50"/>
        <v>0</v>
      </c>
    </row>
    <row r="123" spans="1:23" s="10" customFormat="1" ht="27.6" x14ac:dyDescent="0.3">
      <c r="A123" s="3"/>
      <c r="B123" s="25">
        <v>900230</v>
      </c>
      <c r="C123" s="28" t="s">
        <v>123</v>
      </c>
      <c r="D123" s="5">
        <f>D111</f>
        <v>-26823724.280000001</v>
      </c>
      <c r="E123" s="5">
        <f>E111</f>
        <v>9786723.3099999987</v>
      </c>
      <c r="F123" s="5">
        <f>F111</f>
        <v>-5130135.6999999993</v>
      </c>
      <c r="G123" s="5">
        <f t="shared" si="39"/>
        <v>-14916859.009999998</v>
      </c>
      <c r="H123" s="3">
        <f t="shared" si="40"/>
        <v>-52.41933931817676</v>
      </c>
      <c r="I123" s="5">
        <f t="shared" si="41"/>
        <v>21693588.580000002</v>
      </c>
      <c r="J123" s="1">
        <f t="shared" si="42"/>
        <v>19.125366956687191</v>
      </c>
      <c r="K123" s="5">
        <f>K111</f>
        <v>-38508151.300000004</v>
      </c>
      <c r="L123" s="5">
        <f>L111</f>
        <v>40817827</v>
      </c>
      <c r="M123" s="5">
        <f>M111</f>
        <v>-4466393.7900000103</v>
      </c>
      <c r="N123" s="3">
        <f t="shared" si="43"/>
        <v>-45284220.790000007</v>
      </c>
      <c r="O123" s="1">
        <f t="shared" si="44"/>
        <v>-10.942262531515972</v>
      </c>
      <c r="P123" s="5">
        <f t="shared" si="45"/>
        <v>34041757.50999999</v>
      </c>
      <c r="Q123" s="1">
        <f t="shared" si="46"/>
        <v>11.598567158429155</v>
      </c>
      <c r="R123" s="5">
        <f t="shared" si="47"/>
        <v>50604550.310000002</v>
      </c>
      <c r="S123" s="5">
        <f t="shared" si="48"/>
        <v>-9596529.4900000095</v>
      </c>
      <c r="T123" s="5">
        <f t="shared" si="49"/>
        <v>60201079.800000012</v>
      </c>
      <c r="U123" s="1">
        <f t="shared" si="50"/>
        <v>-18.963767944211199</v>
      </c>
      <c r="W123" s="12"/>
    </row>
    <row r="124" spans="1:23" s="10" customFormat="1" x14ac:dyDescent="0.3">
      <c r="A124" s="3"/>
      <c r="B124" s="25">
        <v>600000</v>
      </c>
      <c r="C124" s="28" t="s">
        <v>124</v>
      </c>
      <c r="D124" s="5"/>
      <c r="E124" s="5">
        <f>E125+E126+E127</f>
        <v>9786723.3099999987</v>
      </c>
      <c r="F124" s="5">
        <f>F125+F126+F127</f>
        <v>-5130135.6999999993</v>
      </c>
      <c r="G124" s="5">
        <f t="shared" si="39"/>
        <v>-14916859.009999998</v>
      </c>
      <c r="H124" s="3">
        <f t="shared" si="40"/>
        <v>-52.41933931817676</v>
      </c>
      <c r="I124" s="5">
        <f t="shared" si="41"/>
        <v>-5130135.6999999993</v>
      </c>
      <c r="J124" s="1">
        <f t="shared" si="42"/>
        <v>0</v>
      </c>
      <c r="K124" s="5"/>
      <c r="L124" s="5">
        <f>L125+L126+L127</f>
        <v>40817827</v>
      </c>
      <c r="M124" s="5">
        <f>M125+M126+M127</f>
        <v>-4466393.7900000121</v>
      </c>
      <c r="N124" s="3">
        <f t="shared" si="43"/>
        <v>-45284220.790000014</v>
      </c>
      <c r="O124" s="1">
        <f t="shared" si="44"/>
        <v>-10.942262531515977</v>
      </c>
      <c r="P124" s="5">
        <f t="shared" si="45"/>
        <v>-4466393.7900000121</v>
      </c>
      <c r="Q124" s="1">
        <f t="shared" si="46"/>
        <v>0</v>
      </c>
      <c r="R124" s="5">
        <f t="shared" si="47"/>
        <v>50604550.310000002</v>
      </c>
      <c r="S124" s="5">
        <f t="shared" si="48"/>
        <v>-9596529.4900000114</v>
      </c>
      <c r="T124" s="5">
        <f t="shared" si="49"/>
        <v>60201079.800000012</v>
      </c>
      <c r="U124" s="1">
        <f t="shared" si="50"/>
        <v>-18.963767944211202</v>
      </c>
      <c r="W124" s="12"/>
    </row>
    <row r="125" spans="1:23" x14ac:dyDescent="0.3">
      <c r="A125" s="19"/>
      <c r="B125" s="23">
        <v>601110</v>
      </c>
      <c r="C125" s="30" t="s">
        <v>119</v>
      </c>
      <c r="D125" s="18">
        <f t="shared" ref="D125:F126" si="51">D116</f>
        <v>17000000</v>
      </c>
      <c r="E125" s="18">
        <f t="shared" si="51"/>
        <v>10000000</v>
      </c>
      <c r="F125" s="18">
        <f t="shared" si="51"/>
        <v>10000000</v>
      </c>
      <c r="G125" s="18">
        <f t="shared" si="39"/>
        <v>0</v>
      </c>
      <c r="H125" s="19">
        <f t="shared" si="40"/>
        <v>100</v>
      </c>
      <c r="I125" s="18">
        <f t="shared" si="41"/>
        <v>-7000000</v>
      </c>
      <c r="J125" s="20">
        <f t="shared" si="42"/>
        <v>58.82352941176471</v>
      </c>
      <c r="K125" s="18">
        <f t="shared" ref="K125:M126" si="52">K116</f>
        <v>81000000</v>
      </c>
      <c r="L125" s="18">
        <f t="shared" si="52"/>
        <v>125000000</v>
      </c>
      <c r="M125" s="18">
        <f t="shared" si="52"/>
        <v>125000000</v>
      </c>
      <c r="N125" s="19">
        <f t="shared" si="43"/>
        <v>0</v>
      </c>
      <c r="O125" s="20">
        <f t="shared" si="44"/>
        <v>100</v>
      </c>
      <c r="P125" s="18">
        <f t="shared" si="45"/>
        <v>44000000</v>
      </c>
      <c r="Q125" s="20">
        <f t="shared" si="46"/>
        <v>154.32098765432099</v>
      </c>
      <c r="R125" s="18">
        <f t="shared" si="47"/>
        <v>135000000</v>
      </c>
      <c r="S125" s="18">
        <f t="shared" si="48"/>
        <v>135000000</v>
      </c>
      <c r="T125" s="18">
        <f t="shared" si="49"/>
        <v>0</v>
      </c>
      <c r="U125" s="20">
        <f t="shared" si="50"/>
        <v>100</v>
      </c>
    </row>
    <row r="126" spans="1:23" x14ac:dyDescent="0.3">
      <c r="A126" s="19"/>
      <c r="B126" s="23">
        <v>601210</v>
      </c>
      <c r="C126" s="30" t="s">
        <v>120</v>
      </c>
      <c r="D126" s="18">
        <f t="shared" si="51"/>
        <v>-17000000</v>
      </c>
      <c r="E126" s="18">
        <f t="shared" si="51"/>
        <v>-10000000</v>
      </c>
      <c r="F126" s="18">
        <f t="shared" si="51"/>
        <v>-10000000</v>
      </c>
      <c r="G126" s="18">
        <f t="shared" si="39"/>
        <v>0</v>
      </c>
      <c r="H126" s="19">
        <f t="shared" si="40"/>
        <v>100</v>
      </c>
      <c r="I126" s="18">
        <f t="shared" si="41"/>
        <v>7000000</v>
      </c>
      <c r="J126" s="20">
        <f t="shared" si="42"/>
        <v>58.82352941176471</v>
      </c>
      <c r="K126" s="18">
        <f t="shared" si="52"/>
        <v>-81000000</v>
      </c>
      <c r="L126" s="18">
        <f t="shared" si="52"/>
        <v>-125000000</v>
      </c>
      <c r="M126" s="18">
        <f t="shared" si="52"/>
        <v>-125000000</v>
      </c>
      <c r="N126" s="19">
        <f t="shared" si="43"/>
        <v>0</v>
      </c>
      <c r="O126" s="20">
        <f t="shared" si="44"/>
        <v>100</v>
      </c>
      <c r="P126" s="18">
        <f t="shared" si="45"/>
        <v>-44000000</v>
      </c>
      <c r="Q126" s="20">
        <f t="shared" si="46"/>
        <v>154.32098765432099</v>
      </c>
      <c r="R126" s="5">
        <f t="shared" si="47"/>
        <v>-135000000</v>
      </c>
      <c r="S126" s="18">
        <f t="shared" si="48"/>
        <v>-135000000</v>
      </c>
      <c r="T126" s="18">
        <f t="shared" si="49"/>
        <v>0</v>
      </c>
      <c r="U126" s="20">
        <f t="shared" si="50"/>
        <v>100</v>
      </c>
    </row>
    <row r="127" spans="1:23" x14ac:dyDescent="0.3">
      <c r="A127" s="19"/>
      <c r="B127" s="23">
        <v>602000</v>
      </c>
      <c r="C127" s="30" t="s">
        <v>125</v>
      </c>
      <c r="D127" s="18">
        <f>D128-D129+D130+D131</f>
        <v>-26823724.280000001</v>
      </c>
      <c r="E127" s="18">
        <f>E128-E129+E130+E131</f>
        <v>9786723.3099999987</v>
      </c>
      <c r="F127" s="18">
        <f>F128-F129+F130+F131</f>
        <v>-5130135.6999999993</v>
      </c>
      <c r="G127" s="18">
        <f t="shared" si="39"/>
        <v>-14916859.009999998</v>
      </c>
      <c r="H127" s="19">
        <f t="shared" si="40"/>
        <v>-52.41933931817676</v>
      </c>
      <c r="I127" s="18">
        <f t="shared" si="41"/>
        <v>21693588.580000002</v>
      </c>
      <c r="J127" s="20">
        <f t="shared" si="42"/>
        <v>19.125366956687191</v>
      </c>
      <c r="K127" s="18">
        <f>K128-K129+K130+K131</f>
        <v>-38508151.299999997</v>
      </c>
      <c r="L127" s="18">
        <f>L128-L129+L130+L131</f>
        <v>40817827</v>
      </c>
      <c r="M127" s="18">
        <f>M128-M129+M130+M131</f>
        <v>-4466393.7900000121</v>
      </c>
      <c r="N127" s="19">
        <f t="shared" si="43"/>
        <v>-45284220.790000014</v>
      </c>
      <c r="O127" s="20">
        <f t="shared" si="44"/>
        <v>-10.942262531515977</v>
      </c>
      <c r="P127" s="18">
        <f t="shared" si="45"/>
        <v>34041757.509999983</v>
      </c>
      <c r="Q127" s="20">
        <f t="shared" si="46"/>
        <v>11.598567158429162</v>
      </c>
      <c r="R127" s="5">
        <f t="shared" si="47"/>
        <v>50604550.310000002</v>
      </c>
      <c r="S127" s="18">
        <f t="shared" si="48"/>
        <v>-9596529.4900000114</v>
      </c>
      <c r="T127" s="18">
        <f t="shared" si="49"/>
        <v>60201079.800000012</v>
      </c>
      <c r="U127" s="20">
        <f t="shared" si="50"/>
        <v>-18.963767944211202</v>
      </c>
    </row>
    <row r="128" spans="1:23" x14ac:dyDescent="0.3">
      <c r="A128" s="19"/>
      <c r="B128" s="23">
        <v>602100</v>
      </c>
      <c r="C128" s="30" t="s">
        <v>116</v>
      </c>
      <c r="D128" s="18">
        <f t="shared" ref="D128:F130" si="53">D119+D113</f>
        <v>14244792.01</v>
      </c>
      <c r="E128" s="18">
        <f t="shared" si="53"/>
        <v>22638625.859999999</v>
      </c>
      <c r="F128" s="18">
        <f t="shared" si="53"/>
        <v>22638625.859999999</v>
      </c>
      <c r="G128" s="18">
        <f t="shared" si="39"/>
        <v>0</v>
      </c>
      <c r="H128" s="19">
        <f t="shared" si="40"/>
        <v>100</v>
      </c>
      <c r="I128" s="18">
        <f t="shared" si="41"/>
        <v>8393833.8499999996</v>
      </c>
      <c r="J128" s="20">
        <f t="shared" si="42"/>
        <v>158.92563291978877</v>
      </c>
      <c r="K128" s="18">
        <f t="shared" ref="K128:M130" si="54">K119+K113</f>
        <v>59462622.299999997</v>
      </c>
      <c r="L128" s="18">
        <f t="shared" si="54"/>
        <v>116327895.92999999</v>
      </c>
      <c r="M128" s="18">
        <f t="shared" si="54"/>
        <v>116327895.92999999</v>
      </c>
      <c r="N128" s="19">
        <f t="shared" si="43"/>
        <v>0</v>
      </c>
      <c r="O128" s="20">
        <f t="shared" si="44"/>
        <v>100</v>
      </c>
      <c r="P128" s="18">
        <f t="shared" si="45"/>
        <v>56865273.629999995</v>
      </c>
      <c r="Q128" s="20">
        <f t="shared" si="46"/>
        <v>195.63196413219737</v>
      </c>
      <c r="R128" s="18">
        <f t="shared" si="47"/>
        <v>138966521.78999999</v>
      </c>
      <c r="S128" s="18">
        <f t="shared" si="48"/>
        <v>138966521.78999999</v>
      </c>
      <c r="T128" s="18">
        <f t="shared" si="49"/>
        <v>0</v>
      </c>
      <c r="U128" s="20">
        <f t="shared" si="50"/>
        <v>100</v>
      </c>
    </row>
    <row r="129" spans="1:23" x14ac:dyDescent="0.3">
      <c r="A129" s="19"/>
      <c r="B129" s="23">
        <v>602200</v>
      </c>
      <c r="C129" s="30" t="s">
        <v>117</v>
      </c>
      <c r="D129" s="18">
        <f t="shared" si="53"/>
        <v>22638625.859999999</v>
      </c>
      <c r="E129" s="18">
        <f t="shared" si="53"/>
        <v>15000.550000000745</v>
      </c>
      <c r="F129" s="18">
        <f t="shared" si="53"/>
        <v>16362075.609999999</v>
      </c>
      <c r="G129" s="18">
        <f t="shared" si="39"/>
        <v>16347075.059999999</v>
      </c>
      <c r="H129" s="19">
        <f t="shared" si="40"/>
        <v>109076.50459482611</v>
      </c>
      <c r="I129" s="18">
        <f t="shared" si="41"/>
        <v>-6276550.25</v>
      </c>
      <c r="J129" s="20">
        <f t="shared" si="42"/>
        <v>72.275038737708968</v>
      </c>
      <c r="K129" s="18">
        <f t="shared" si="54"/>
        <v>116327895.92999999</v>
      </c>
      <c r="L129" s="18">
        <f t="shared" si="54"/>
        <v>88346970.929999992</v>
      </c>
      <c r="M129" s="18">
        <f t="shared" si="54"/>
        <v>132201618.45</v>
      </c>
      <c r="N129" s="19">
        <f t="shared" si="43"/>
        <v>43854647.520000011</v>
      </c>
      <c r="O129" s="20">
        <f t="shared" si="44"/>
        <v>149.63910710051101</v>
      </c>
      <c r="P129" s="18">
        <f t="shared" si="45"/>
        <v>15873722.520000011</v>
      </c>
      <c r="Q129" s="20">
        <f t="shared" si="46"/>
        <v>113.64567148154386</v>
      </c>
      <c r="R129" s="18">
        <f t="shared" si="47"/>
        <v>88361971.479999989</v>
      </c>
      <c r="S129" s="18">
        <f t="shared" si="48"/>
        <v>148563694.06</v>
      </c>
      <c r="T129" s="18">
        <f t="shared" si="49"/>
        <v>-60201722.580000013</v>
      </c>
      <c r="U129" s="20">
        <f t="shared" si="50"/>
        <v>168.13080510955572</v>
      </c>
    </row>
    <row r="130" spans="1:23" x14ac:dyDescent="0.3">
      <c r="A130" s="19"/>
      <c r="B130" s="23">
        <v>602304</v>
      </c>
      <c r="C130" s="30" t="s">
        <v>118</v>
      </c>
      <c r="D130" s="18">
        <f t="shared" si="53"/>
        <v>-2950</v>
      </c>
      <c r="E130" s="18">
        <f t="shared" si="53"/>
        <v>0</v>
      </c>
      <c r="F130" s="18">
        <f t="shared" si="53"/>
        <v>0</v>
      </c>
      <c r="G130" s="18">
        <f t="shared" si="39"/>
        <v>0</v>
      </c>
      <c r="H130" s="19">
        <f t="shared" si="40"/>
        <v>0</v>
      </c>
      <c r="I130" s="18">
        <f t="shared" si="41"/>
        <v>2950</v>
      </c>
      <c r="J130" s="20">
        <f t="shared" si="42"/>
        <v>0</v>
      </c>
      <c r="K130" s="18">
        <f t="shared" si="54"/>
        <v>-69818.100000000006</v>
      </c>
      <c r="L130" s="18">
        <f t="shared" si="54"/>
        <v>0</v>
      </c>
      <c r="M130" s="18">
        <f t="shared" si="54"/>
        <v>642.78</v>
      </c>
      <c r="N130" s="19">
        <f t="shared" si="43"/>
        <v>642.78</v>
      </c>
      <c r="O130" s="20">
        <f t="shared" si="44"/>
        <v>0</v>
      </c>
      <c r="P130" s="18">
        <f t="shared" si="45"/>
        <v>70460.88</v>
      </c>
      <c r="Q130" s="20">
        <f t="shared" si="46"/>
        <v>-0.92064951638615189</v>
      </c>
      <c r="R130" s="18">
        <f t="shared" si="47"/>
        <v>0</v>
      </c>
      <c r="S130" s="18">
        <f t="shared" si="48"/>
        <v>642.78</v>
      </c>
      <c r="T130" s="18">
        <f t="shared" si="49"/>
        <v>-642.78</v>
      </c>
      <c r="U130" s="20">
        <f t="shared" si="50"/>
        <v>0</v>
      </c>
    </row>
    <row r="131" spans="1:23" ht="27.6" x14ac:dyDescent="0.3">
      <c r="A131" s="19"/>
      <c r="B131" s="23">
        <v>602400</v>
      </c>
      <c r="C131" s="30" t="s">
        <v>122</v>
      </c>
      <c r="D131" s="18">
        <f t="shared" ref="D131:F132" si="55">D122</f>
        <v>-18426940.43</v>
      </c>
      <c r="E131" s="18">
        <f t="shared" si="55"/>
        <v>-12836902</v>
      </c>
      <c r="F131" s="18">
        <f t="shared" si="55"/>
        <v>-11406685.949999999</v>
      </c>
      <c r="G131" s="18">
        <f t="shared" si="39"/>
        <v>1430216.0500000007</v>
      </c>
      <c r="H131" s="19">
        <f t="shared" si="40"/>
        <v>88.858557539817625</v>
      </c>
      <c r="I131" s="18">
        <f t="shared" si="41"/>
        <v>7020254.4800000004</v>
      </c>
      <c r="J131" s="20">
        <f t="shared" si="42"/>
        <v>61.902224047076928</v>
      </c>
      <c r="K131" s="18">
        <f t="shared" ref="K131:M132" si="56">K122</f>
        <v>18426940.43</v>
      </c>
      <c r="L131" s="18">
        <f t="shared" si="56"/>
        <v>12836902</v>
      </c>
      <c r="M131" s="18">
        <f t="shared" si="56"/>
        <v>11406685.949999999</v>
      </c>
      <c r="N131" s="19">
        <f t="shared" si="43"/>
        <v>-1430216.0500000007</v>
      </c>
      <c r="O131" s="20">
        <f t="shared" si="44"/>
        <v>88.858557539817625</v>
      </c>
      <c r="P131" s="18">
        <f t="shared" si="45"/>
        <v>-7020254.4800000004</v>
      </c>
      <c r="Q131" s="20">
        <f t="shared" si="46"/>
        <v>61.902224047076928</v>
      </c>
      <c r="R131" s="18">
        <f t="shared" si="47"/>
        <v>0</v>
      </c>
      <c r="S131" s="18">
        <f t="shared" si="48"/>
        <v>0</v>
      </c>
      <c r="T131" s="18">
        <f t="shared" si="49"/>
        <v>0</v>
      </c>
      <c r="U131" s="20">
        <f t="shared" si="50"/>
        <v>0</v>
      </c>
    </row>
    <row r="132" spans="1:23" s="10" customFormat="1" ht="41.4" x14ac:dyDescent="0.3">
      <c r="A132" s="3"/>
      <c r="B132" s="25">
        <v>900460</v>
      </c>
      <c r="C132" s="28" t="s">
        <v>126</v>
      </c>
      <c r="D132" s="5">
        <f t="shared" si="55"/>
        <v>-26823724.280000001</v>
      </c>
      <c r="E132" s="5">
        <f t="shared" si="55"/>
        <v>9786723.3099999987</v>
      </c>
      <c r="F132" s="5">
        <f t="shared" si="55"/>
        <v>-5130135.6999999993</v>
      </c>
      <c r="G132" s="5">
        <f t="shared" si="39"/>
        <v>-14916859.009999998</v>
      </c>
      <c r="H132" s="3">
        <f t="shared" si="40"/>
        <v>-52.41933931817676</v>
      </c>
      <c r="I132" s="5">
        <f t="shared" si="41"/>
        <v>21693588.580000002</v>
      </c>
      <c r="J132" s="1">
        <f t="shared" si="42"/>
        <v>19.125366956687191</v>
      </c>
      <c r="K132" s="5">
        <f t="shared" si="56"/>
        <v>-38508151.300000004</v>
      </c>
      <c r="L132" s="5">
        <f t="shared" si="56"/>
        <v>40817827</v>
      </c>
      <c r="M132" s="5">
        <f t="shared" si="56"/>
        <v>-4466393.7900000103</v>
      </c>
      <c r="N132" s="3">
        <f t="shared" si="43"/>
        <v>-45284220.790000007</v>
      </c>
      <c r="O132" s="1">
        <f t="shared" si="44"/>
        <v>-10.942262531515972</v>
      </c>
      <c r="P132" s="5">
        <f t="shared" si="45"/>
        <v>34041757.50999999</v>
      </c>
      <c r="Q132" s="1">
        <f t="shared" si="46"/>
        <v>11.598567158429155</v>
      </c>
      <c r="R132" s="5">
        <f t="shared" si="47"/>
        <v>50604550.310000002</v>
      </c>
      <c r="S132" s="5">
        <f t="shared" si="48"/>
        <v>-9596529.4900000095</v>
      </c>
      <c r="T132" s="5">
        <f t="shared" si="49"/>
        <v>60201079.800000012</v>
      </c>
      <c r="U132" s="1">
        <f t="shared" si="50"/>
        <v>-18.963767944211199</v>
      </c>
      <c r="W132" s="12"/>
    </row>
    <row r="133" spans="1:23" s="10" customFormat="1" x14ac:dyDescent="0.3">
      <c r="A133" s="3"/>
      <c r="B133" s="24" t="s">
        <v>127</v>
      </c>
      <c r="C133" s="28" t="s">
        <v>128</v>
      </c>
      <c r="D133" s="5">
        <v>7146104.0800000001</v>
      </c>
      <c r="E133" s="5">
        <v>14575170</v>
      </c>
      <c r="F133" s="5">
        <v>14027925.550000001</v>
      </c>
      <c r="G133" s="5">
        <f>E133-F133</f>
        <v>547244.44999999925</v>
      </c>
      <c r="H133" s="1">
        <f>IF(E133=0,0,F133/E133*100)</f>
        <v>96.245364891112771</v>
      </c>
      <c r="I133" s="5">
        <f>F133-D133</f>
        <v>6881821.4700000007</v>
      </c>
      <c r="J133" s="1">
        <f>IF(D133=0,0,F133/D133*100-100)</f>
        <v>96.3017245894913</v>
      </c>
      <c r="K133" s="5">
        <v>1621695.73</v>
      </c>
      <c r="L133" s="5">
        <v>645994</v>
      </c>
      <c r="M133" s="5">
        <v>628291</v>
      </c>
      <c r="N133" s="5">
        <f t="shared" ref="N133:N189" si="57">L133-M133</f>
        <v>17703</v>
      </c>
      <c r="O133" s="1">
        <f t="shared" ref="O133:O189" si="58">IF(L133=0,0,M133/L133*100)</f>
        <v>97.259572070328829</v>
      </c>
      <c r="P133" s="5">
        <f t="shared" ref="P133:P189" si="59">M133-K133</f>
        <v>-993404.73</v>
      </c>
      <c r="Q133" s="1">
        <f t="shared" ref="Q133:Q189" si="60">IF(K133=0,0,M133/K133*100-100)</f>
        <v>-61.257158887629309</v>
      </c>
      <c r="R133" s="5">
        <f t="shared" si="47"/>
        <v>15221164</v>
      </c>
      <c r="S133" s="5">
        <f t="shared" si="48"/>
        <v>14656216.550000001</v>
      </c>
      <c r="T133" s="5">
        <f t="shared" si="49"/>
        <v>564947.44999999925</v>
      </c>
      <c r="U133" s="1">
        <f t="shared" si="50"/>
        <v>96.288408363512815</v>
      </c>
      <c r="W133" s="12"/>
    </row>
    <row r="134" spans="1:23" ht="14.25" customHeight="1" x14ac:dyDescent="0.3">
      <c r="A134" s="19"/>
      <c r="B134" s="22" t="s">
        <v>130</v>
      </c>
      <c r="C134" s="30" t="s">
        <v>131</v>
      </c>
      <c r="D134" s="18">
        <v>7146104.0800000001</v>
      </c>
      <c r="E134" s="18">
        <v>14575170</v>
      </c>
      <c r="F134" s="18">
        <v>14027925.550000001</v>
      </c>
      <c r="G134" s="18">
        <f t="shared" ref="G134:G189" si="61">E134-F134</f>
        <v>547244.44999999925</v>
      </c>
      <c r="H134" s="20">
        <f t="shared" ref="H134:H189" si="62">IF(E134=0,0,F134/E134*100)</f>
        <v>96.245364891112771</v>
      </c>
      <c r="I134" s="18">
        <f t="shared" ref="I134:I189" si="63">F134-D134</f>
        <v>6881821.4700000007</v>
      </c>
      <c r="J134" s="20">
        <f t="shared" ref="J134:J189" si="64">IF(D134=0,0,F134/D134*100-100)</f>
        <v>96.3017245894913</v>
      </c>
      <c r="K134" s="18">
        <v>1621695.73</v>
      </c>
      <c r="L134" s="18">
        <v>645994</v>
      </c>
      <c r="M134" s="18">
        <v>628291</v>
      </c>
      <c r="N134" s="18">
        <f t="shared" si="57"/>
        <v>17703</v>
      </c>
      <c r="O134" s="20">
        <f t="shared" si="58"/>
        <v>97.259572070328829</v>
      </c>
      <c r="P134" s="18">
        <f t="shared" si="59"/>
        <v>-993404.73</v>
      </c>
      <c r="Q134" s="20">
        <f t="shared" si="60"/>
        <v>-61.257158887629309</v>
      </c>
      <c r="R134" s="18">
        <f t="shared" si="47"/>
        <v>15221164</v>
      </c>
      <c r="S134" s="18">
        <f t="shared" si="48"/>
        <v>14656216.550000001</v>
      </c>
      <c r="T134" s="18">
        <f t="shared" si="49"/>
        <v>564947.44999999925</v>
      </c>
      <c r="U134" s="20">
        <f t="shared" si="50"/>
        <v>96.288408363512815</v>
      </c>
    </row>
    <row r="135" spans="1:23" s="10" customFormat="1" x14ac:dyDescent="0.3">
      <c r="A135" s="3"/>
      <c r="B135" s="24" t="s">
        <v>132</v>
      </c>
      <c r="C135" s="28" t="s">
        <v>133</v>
      </c>
      <c r="D135" s="5">
        <v>34055050.179999992</v>
      </c>
      <c r="E135" s="5">
        <v>57263375.769999996</v>
      </c>
      <c r="F135" s="5">
        <v>54055991.359999992</v>
      </c>
      <c r="G135" s="5">
        <f t="shared" si="61"/>
        <v>3207384.4100000039</v>
      </c>
      <c r="H135" s="1">
        <f t="shared" si="62"/>
        <v>94.398890448089261</v>
      </c>
      <c r="I135" s="5">
        <f t="shared" si="63"/>
        <v>20000941.18</v>
      </c>
      <c r="J135" s="1">
        <f t="shared" si="64"/>
        <v>58.731204547589385</v>
      </c>
      <c r="K135" s="5">
        <v>4287312.96</v>
      </c>
      <c r="L135" s="5">
        <v>5701993.9000000004</v>
      </c>
      <c r="M135" s="5">
        <v>5233037.43</v>
      </c>
      <c r="N135" s="5">
        <f t="shared" si="57"/>
        <v>468956.47000000067</v>
      </c>
      <c r="O135" s="1">
        <f t="shared" si="58"/>
        <v>91.775570471936135</v>
      </c>
      <c r="P135" s="5">
        <f t="shared" si="59"/>
        <v>945724.46999999974</v>
      </c>
      <c r="Q135" s="1">
        <f t="shared" si="60"/>
        <v>22.05867588448686</v>
      </c>
      <c r="R135" s="5">
        <f t="shared" si="47"/>
        <v>62965369.669999994</v>
      </c>
      <c r="S135" s="5">
        <f t="shared" si="48"/>
        <v>59289028.789999992</v>
      </c>
      <c r="T135" s="5">
        <f t="shared" si="49"/>
        <v>3676340.8800000027</v>
      </c>
      <c r="U135" s="1">
        <f t="shared" si="50"/>
        <v>94.161328839538911</v>
      </c>
      <c r="W135" s="12"/>
    </row>
    <row r="136" spans="1:23" x14ac:dyDescent="0.3">
      <c r="A136" s="19"/>
      <c r="B136" s="22" t="s">
        <v>134</v>
      </c>
      <c r="C136" s="30" t="s">
        <v>135</v>
      </c>
      <c r="D136" s="18">
        <v>10090692.399999999</v>
      </c>
      <c r="E136" s="18">
        <v>15365669</v>
      </c>
      <c r="F136" s="18">
        <v>14389591.220000001</v>
      </c>
      <c r="G136" s="18">
        <f t="shared" si="61"/>
        <v>976077.77999999933</v>
      </c>
      <c r="H136" s="20">
        <f t="shared" si="62"/>
        <v>93.647671442096012</v>
      </c>
      <c r="I136" s="18">
        <f t="shared" si="63"/>
        <v>4298898.8200000022</v>
      </c>
      <c r="J136" s="20">
        <f t="shared" si="64"/>
        <v>42.602614861196287</v>
      </c>
      <c r="K136" s="18">
        <v>1295518.29</v>
      </c>
      <c r="L136" s="18">
        <v>1780053.6</v>
      </c>
      <c r="M136" s="18">
        <v>1541761.98</v>
      </c>
      <c r="N136" s="18">
        <f t="shared" si="57"/>
        <v>238291.62000000011</v>
      </c>
      <c r="O136" s="20">
        <f t="shared" si="58"/>
        <v>86.613233444206401</v>
      </c>
      <c r="P136" s="18">
        <f t="shared" si="59"/>
        <v>246243.68999999994</v>
      </c>
      <c r="Q136" s="20">
        <f t="shared" si="60"/>
        <v>19.007349560460469</v>
      </c>
      <c r="R136" s="18">
        <f t="shared" si="47"/>
        <v>17145722.600000001</v>
      </c>
      <c r="S136" s="18">
        <f t="shared" si="48"/>
        <v>15931353.200000001</v>
      </c>
      <c r="T136" s="18">
        <f t="shared" si="49"/>
        <v>1214369.4000000004</v>
      </c>
      <c r="U136" s="20">
        <f t="shared" si="50"/>
        <v>92.917362374683464</v>
      </c>
    </row>
    <row r="137" spans="1:23" ht="69" x14ac:dyDescent="0.3">
      <c r="A137" s="19"/>
      <c r="B137" s="22" t="s">
        <v>136</v>
      </c>
      <c r="C137" s="30" t="s">
        <v>137</v>
      </c>
      <c r="D137" s="18">
        <v>19837657.299999997</v>
      </c>
      <c r="E137" s="18">
        <v>31961304.77</v>
      </c>
      <c r="F137" s="18">
        <v>30071117.960000001</v>
      </c>
      <c r="G137" s="18">
        <f t="shared" si="61"/>
        <v>1890186.8099999987</v>
      </c>
      <c r="H137" s="20">
        <f t="shared" si="62"/>
        <v>94.086014874542315</v>
      </c>
      <c r="I137" s="18">
        <f t="shared" si="63"/>
        <v>10233460.660000004</v>
      </c>
      <c r="J137" s="20">
        <f t="shared" si="64"/>
        <v>51.586034102928096</v>
      </c>
      <c r="K137" s="18">
        <v>2754216.91</v>
      </c>
      <c r="L137" s="18">
        <v>3891341.3</v>
      </c>
      <c r="M137" s="18">
        <v>3662772.93</v>
      </c>
      <c r="N137" s="18">
        <f t="shared" si="57"/>
        <v>228568.36999999965</v>
      </c>
      <c r="O137" s="20">
        <f t="shared" si="58"/>
        <v>94.126231744308839</v>
      </c>
      <c r="P137" s="18">
        <f t="shared" si="59"/>
        <v>908556.02</v>
      </c>
      <c r="Q137" s="20">
        <f t="shared" si="60"/>
        <v>32.987816489733177</v>
      </c>
      <c r="R137" s="18">
        <f t="shared" si="47"/>
        <v>35852646.07</v>
      </c>
      <c r="S137" s="18">
        <f t="shared" si="48"/>
        <v>33733890.890000001</v>
      </c>
      <c r="T137" s="18">
        <f t="shared" si="49"/>
        <v>2118755.1799999997</v>
      </c>
      <c r="U137" s="20">
        <f t="shared" si="50"/>
        <v>94.090379895912662</v>
      </c>
    </row>
    <row r="138" spans="1:23" ht="55.2" x14ac:dyDescent="0.3">
      <c r="A138" s="19"/>
      <c r="B138" s="22" t="s">
        <v>138</v>
      </c>
      <c r="C138" s="30" t="s">
        <v>139</v>
      </c>
      <c r="D138" s="18">
        <v>2336480.4499999997</v>
      </c>
      <c r="E138" s="18">
        <v>4005847</v>
      </c>
      <c r="F138" s="18">
        <v>3798802.3200000003</v>
      </c>
      <c r="G138" s="18">
        <f t="shared" si="61"/>
        <v>207044.6799999997</v>
      </c>
      <c r="H138" s="20">
        <f t="shared" si="62"/>
        <v>94.831438145291131</v>
      </c>
      <c r="I138" s="18">
        <f t="shared" si="63"/>
        <v>1462321.8700000006</v>
      </c>
      <c r="J138" s="20">
        <f t="shared" si="64"/>
        <v>62.586522818969058</v>
      </c>
      <c r="K138" s="18">
        <v>130567.76</v>
      </c>
      <c r="L138" s="18">
        <v>30599</v>
      </c>
      <c r="M138" s="18">
        <v>28502.52</v>
      </c>
      <c r="N138" s="18">
        <f t="shared" si="57"/>
        <v>2096.4799999999996</v>
      </c>
      <c r="O138" s="20">
        <f t="shared" si="58"/>
        <v>93.148534265825674</v>
      </c>
      <c r="P138" s="18">
        <f t="shared" si="59"/>
        <v>-102065.23999999999</v>
      </c>
      <c r="Q138" s="20">
        <f t="shared" si="60"/>
        <v>-78.170323209956265</v>
      </c>
      <c r="R138" s="18">
        <f t="shared" si="47"/>
        <v>4036446</v>
      </c>
      <c r="S138" s="18">
        <f t="shared" si="48"/>
        <v>3827304.8400000003</v>
      </c>
      <c r="T138" s="18">
        <f t="shared" si="49"/>
        <v>209141.15999999968</v>
      </c>
      <c r="U138" s="20">
        <f t="shared" si="50"/>
        <v>94.818680591787924</v>
      </c>
    </row>
    <row r="139" spans="1:23" ht="41.4" x14ac:dyDescent="0.3">
      <c r="A139" s="19"/>
      <c r="B139" s="22" t="s">
        <v>140</v>
      </c>
      <c r="C139" s="30" t="s">
        <v>141</v>
      </c>
      <c r="D139" s="18">
        <v>1397354.2</v>
      </c>
      <c r="E139" s="18">
        <v>2139623</v>
      </c>
      <c r="F139" s="18">
        <v>2083204.3700000003</v>
      </c>
      <c r="G139" s="18">
        <f t="shared" si="61"/>
        <v>56418.629999999655</v>
      </c>
      <c r="H139" s="20">
        <f t="shared" si="62"/>
        <v>97.363150891535582</v>
      </c>
      <c r="I139" s="18">
        <f t="shared" si="63"/>
        <v>685850.17000000039</v>
      </c>
      <c r="J139" s="20">
        <f t="shared" si="64"/>
        <v>49.082055931130441</v>
      </c>
      <c r="K139" s="18">
        <v>84620</v>
      </c>
      <c r="L139" s="18">
        <v>0</v>
      </c>
      <c r="M139" s="18">
        <v>0</v>
      </c>
      <c r="N139" s="18">
        <f t="shared" si="57"/>
        <v>0</v>
      </c>
      <c r="O139" s="20">
        <f t="shared" si="58"/>
        <v>0</v>
      </c>
      <c r="P139" s="18">
        <f t="shared" si="59"/>
        <v>-84620</v>
      </c>
      <c r="Q139" s="20">
        <f t="shared" si="60"/>
        <v>-100</v>
      </c>
      <c r="R139" s="18">
        <f t="shared" si="47"/>
        <v>2139623</v>
      </c>
      <c r="S139" s="18">
        <f t="shared" si="48"/>
        <v>2083204.3700000003</v>
      </c>
      <c r="T139" s="18">
        <f t="shared" si="49"/>
        <v>56418.629999999655</v>
      </c>
      <c r="U139" s="20">
        <f t="shared" si="50"/>
        <v>97.363150891535582</v>
      </c>
    </row>
    <row r="140" spans="1:23" ht="41.4" x14ac:dyDescent="0.3">
      <c r="A140" s="19"/>
      <c r="B140" s="22" t="s">
        <v>142</v>
      </c>
      <c r="C140" s="30" t="s">
        <v>143</v>
      </c>
      <c r="D140" s="18">
        <v>376575.83</v>
      </c>
      <c r="E140" s="18">
        <v>673603</v>
      </c>
      <c r="F140" s="18">
        <v>665546.32999999996</v>
      </c>
      <c r="G140" s="18">
        <f t="shared" si="61"/>
        <v>8056.6700000000419</v>
      </c>
      <c r="H140" s="20">
        <f t="shared" si="62"/>
        <v>98.803943866045714</v>
      </c>
      <c r="I140" s="18">
        <f t="shared" si="63"/>
        <v>288970.49999999994</v>
      </c>
      <c r="J140" s="20">
        <f t="shared" si="64"/>
        <v>76.736337539241418</v>
      </c>
      <c r="K140" s="18">
        <v>22390</v>
      </c>
      <c r="L140" s="18">
        <v>0</v>
      </c>
      <c r="M140" s="18">
        <v>0</v>
      </c>
      <c r="N140" s="18">
        <f t="shared" si="57"/>
        <v>0</v>
      </c>
      <c r="O140" s="20">
        <f t="shared" si="58"/>
        <v>0</v>
      </c>
      <c r="P140" s="18">
        <f t="shared" si="59"/>
        <v>-22390</v>
      </c>
      <c r="Q140" s="20">
        <f t="shared" si="60"/>
        <v>-100</v>
      </c>
      <c r="R140" s="18">
        <f t="shared" si="47"/>
        <v>673603</v>
      </c>
      <c r="S140" s="18">
        <f t="shared" si="48"/>
        <v>665546.32999999996</v>
      </c>
      <c r="T140" s="18">
        <f t="shared" si="49"/>
        <v>8056.6700000000419</v>
      </c>
      <c r="U140" s="20">
        <f t="shared" si="50"/>
        <v>98.803943866045714</v>
      </c>
    </row>
    <row r="141" spans="1:23" ht="27.6" x14ac:dyDescent="0.3">
      <c r="A141" s="19"/>
      <c r="B141" s="22" t="s">
        <v>144</v>
      </c>
      <c r="C141" s="30" t="s">
        <v>145</v>
      </c>
      <c r="D141" s="18">
        <v>0</v>
      </c>
      <c r="E141" s="18">
        <v>3102849</v>
      </c>
      <c r="F141" s="18">
        <v>3033249.1599999997</v>
      </c>
      <c r="G141" s="18">
        <f t="shared" si="61"/>
        <v>69599.840000000317</v>
      </c>
      <c r="H141" s="20">
        <f t="shared" si="62"/>
        <v>97.756905347311445</v>
      </c>
      <c r="I141" s="18">
        <f t="shared" si="63"/>
        <v>3033249.1599999997</v>
      </c>
      <c r="J141" s="20">
        <f t="shared" si="64"/>
        <v>0</v>
      </c>
      <c r="K141" s="18">
        <v>0</v>
      </c>
      <c r="L141" s="18">
        <v>0</v>
      </c>
      <c r="M141" s="18">
        <v>0</v>
      </c>
      <c r="N141" s="18">
        <f t="shared" si="57"/>
        <v>0</v>
      </c>
      <c r="O141" s="20">
        <f t="shared" si="58"/>
        <v>0</v>
      </c>
      <c r="P141" s="18">
        <f t="shared" si="59"/>
        <v>0</v>
      </c>
      <c r="Q141" s="20">
        <f t="shared" si="60"/>
        <v>0</v>
      </c>
      <c r="R141" s="18">
        <f t="shared" si="47"/>
        <v>3102849</v>
      </c>
      <c r="S141" s="18">
        <f t="shared" si="48"/>
        <v>3033249.1599999997</v>
      </c>
      <c r="T141" s="18">
        <f t="shared" si="49"/>
        <v>69599.840000000317</v>
      </c>
      <c r="U141" s="20">
        <f t="shared" si="50"/>
        <v>97.756905347311445</v>
      </c>
    </row>
    <row r="142" spans="1:23" ht="41.4" x14ac:dyDescent="0.3">
      <c r="A142" s="19"/>
      <c r="B142" s="22" t="s">
        <v>146</v>
      </c>
      <c r="C142" s="30" t="s">
        <v>147</v>
      </c>
      <c r="D142" s="18">
        <v>16290</v>
      </c>
      <c r="E142" s="18">
        <v>14480</v>
      </c>
      <c r="F142" s="18">
        <v>14480</v>
      </c>
      <c r="G142" s="18">
        <f t="shared" si="61"/>
        <v>0</v>
      </c>
      <c r="H142" s="20">
        <f t="shared" si="62"/>
        <v>100</v>
      </c>
      <c r="I142" s="18">
        <f t="shared" si="63"/>
        <v>-1810</v>
      </c>
      <c r="J142" s="20">
        <f t="shared" si="64"/>
        <v>-11.111111111111114</v>
      </c>
      <c r="K142" s="18">
        <v>0</v>
      </c>
      <c r="L142" s="18">
        <v>0</v>
      </c>
      <c r="M142" s="18">
        <v>0</v>
      </c>
      <c r="N142" s="18">
        <f t="shared" si="57"/>
        <v>0</v>
      </c>
      <c r="O142" s="20">
        <f t="shared" si="58"/>
        <v>0</v>
      </c>
      <c r="P142" s="18">
        <f t="shared" si="59"/>
        <v>0</v>
      </c>
      <c r="Q142" s="20">
        <f t="shared" si="60"/>
        <v>0</v>
      </c>
      <c r="R142" s="18">
        <f t="shared" si="47"/>
        <v>14480</v>
      </c>
      <c r="S142" s="18">
        <f t="shared" si="48"/>
        <v>14480</v>
      </c>
      <c r="T142" s="18">
        <f t="shared" si="49"/>
        <v>0</v>
      </c>
      <c r="U142" s="20">
        <f t="shared" si="50"/>
        <v>100</v>
      </c>
    </row>
    <row r="143" spans="1:23" s="10" customFormat="1" x14ac:dyDescent="0.3">
      <c r="A143" s="3"/>
      <c r="B143" s="24" t="s">
        <v>129</v>
      </c>
      <c r="C143" s="28" t="s">
        <v>148</v>
      </c>
      <c r="D143" s="5">
        <v>6489630.9900000002</v>
      </c>
      <c r="E143" s="5">
        <v>12823544.539999999</v>
      </c>
      <c r="F143" s="5">
        <v>12811658.15</v>
      </c>
      <c r="G143" s="5">
        <f t="shared" si="61"/>
        <v>11886.389999998733</v>
      </c>
      <c r="H143" s="1">
        <f t="shared" si="62"/>
        <v>99.90730807724087</v>
      </c>
      <c r="I143" s="5">
        <f t="shared" si="63"/>
        <v>6322027.1600000001</v>
      </c>
      <c r="J143" s="1">
        <f t="shared" si="64"/>
        <v>97.417359627099529</v>
      </c>
      <c r="K143" s="5">
        <v>256432.53999999998</v>
      </c>
      <c r="L143" s="5">
        <v>3263959.5</v>
      </c>
      <c r="M143" s="5">
        <v>3237380.32</v>
      </c>
      <c r="N143" s="5">
        <f t="shared" si="57"/>
        <v>26579.180000000168</v>
      </c>
      <c r="O143" s="1">
        <f t="shared" si="58"/>
        <v>99.185676783060572</v>
      </c>
      <c r="P143" s="5">
        <f t="shared" si="59"/>
        <v>2980947.78</v>
      </c>
      <c r="Q143" s="1">
        <f t="shared" si="60"/>
        <v>1162.4686087030921</v>
      </c>
      <c r="R143" s="5">
        <f t="shared" si="47"/>
        <v>16087504.039999999</v>
      </c>
      <c r="S143" s="5">
        <f t="shared" si="48"/>
        <v>16049038.470000001</v>
      </c>
      <c r="T143" s="5">
        <f t="shared" si="49"/>
        <v>38465.569999998435</v>
      </c>
      <c r="U143" s="1">
        <f t="shared" si="50"/>
        <v>99.760897837822711</v>
      </c>
      <c r="W143" s="12"/>
    </row>
    <row r="144" spans="1:23" x14ac:dyDescent="0.3">
      <c r="A144" s="19"/>
      <c r="B144" s="22" t="s">
        <v>149</v>
      </c>
      <c r="C144" s="30" t="s">
        <v>150</v>
      </c>
      <c r="D144" s="18">
        <v>6489630.9900000002</v>
      </c>
      <c r="E144" s="18">
        <v>12823544.539999999</v>
      </c>
      <c r="F144" s="18">
        <v>12811658.15</v>
      </c>
      <c r="G144" s="18">
        <f t="shared" si="61"/>
        <v>11886.389999998733</v>
      </c>
      <c r="H144" s="20">
        <f t="shared" si="62"/>
        <v>99.90730807724087</v>
      </c>
      <c r="I144" s="18">
        <f t="shared" si="63"/>
        <v>6322027.1600000001</v>
      </c>
      <c r="J144" s="20">
        <f t="shared" si="64"/>
        <v>97.417359627099529</v>
      </c>
      <c r="K144" s="18">
        <v>256432.53999999998</v>
      </c>
      <c r="L144" s="18">
        <v>3263959.5</v>
      </c>
      <c r="M144" s="18">
        <v>3237380.32</v>
      </c>
      <c r="N144" s="18">
        <f t="shared" si="57"/>
        <v>26579.180000000168</v>
      </c>
      <c r="O144" s="20">
        <f t="shared" si="58"/>
        <v>99.185676783060572</v>
      </c>
      <c r="P144" s="18">
        <f t="shared" si="59"/>
        <v>2980947.78</v>
      </c>
      <c r="Q144" s="20">
        <f t="shared" si="60"/>
        <v>1162.4686087030921</v>
      </c>
      <c r="R144" s="18">
        <f t="shared" si="47"/>
        <v>16087504.039999999</v>
      </c>
      <c r="S144" s="18">
        <f t="shared" si="48"/>
        <v>16049038.470000001</v>
      </c>
      <c r="T144" s="18">
        <f t="shared" si="49"/>
        <v>38465.569999998435</v>
      </c>
      <c r="U144" s="20">
        <f t="shared" si="50"/>
        <v>99.760897837822711</v>
      </c>
    </row>
    <row r="145" spans="1:23" s="10" customFormat="1" ht="27.6" x14ac:dyDescent="0.3">
      <c r="A145" s="3"/>
      <c r="B145" s="24" t="s">
        <v>151</v>
      </c>
      <c r="C145" s="28" t="s">
        <v>152</v>
      </c>
      <c r="D145" s="5">
        <v>685755.2</v>
      </c>
      <c r="E145" s="5">
        <v>1003627</v>
      </c>
      <c r="F145" s="5">
        <v>999375.83000000007</v>
      </c>
      <c r="G145" s="5">
        <f t="shared" si="61"/>
        <v>4251.1699999999255</v>
      </c>
      <c r="H145" s="1">
        <f t="shared" si="62"/>
        <v>99.576419327100623</v>
      </c>
      <c r="I145" s="5">
        <f t="shared" si="63"/>
        <v>313620.63000000012</v>
      </c>
      <c r="J145" s="1">
        <f t="shared" si="64"/>
        <v>45.733613102751548</v>
      </c>
      <c r="K145" s="5">
        <v>0</v>
      </c>
      <c r="L145" s="5">
        <v>0</v>
      </c>
      <c r="M145" s="5">
        <v>0</v>
      </c>
      <c r="N145" s="5">
        <f t="shared" si="57"/>
        <v>0</v>
      </c>
      <c r="O145" s="1">
        <f t="shared" si="58"/>
        <v>0</v>
      </c>
      <c r="P145" s="5">
        <f t="shared" si="59"/>
        <v>0</v>
      </c>
      <c r="Q145" s="1">
        <f t="shared" si="60"/>
        <v>0</v>
      </c>
      <c r="R145" s="5">
        <f t="shared" si="47"/>
        <v>1003627</v>
      </c>
      <c r="S145" s="5">
        <f t="shared" si="48"/>
        <v>999375.83000000007</v>
      </c>
      <c r="T145" s="5">
        <f t="shared" si="49"/>
        <v>4251.1699999999255</v>
      </c>
      <c r="U145" s="1">
        <f t="shared" si="50"/>
        <v>99.576419327100623</v>
      </c>
      <c r="W145" s="12"/>
    </row>
    <row r="146" spans="1:23" ht="69" x14ac:dyDescent="0.3">
      <c r="A146" s="19"/>
      <c r="B146" s="22" t="s">
        <v>153</v>
      </c>
      <c r="C146" s="30" t="s">
        <v>154</v>
      </c>
      <c r="D146" s="18">
        <v>93891.199999999997</v>
      </c>
      <c r="E146" s="18">
        <v>115127</v>
      </c>
      <c r="F146" s="18">
        <v>112375.83</v>
      </c>
      <c r="G146" s="18">
        <f t="shared" si="61"/>
        <v>2751.1699999999983</v>
      </c>
      <c r="H146" s="20">
        <f t="shared" si="62"/>
        <v>97.610317301762407</v>
      </c>
      <c r="I146" s="18">
        <f t="shared" si="63"/>
        <v>18484.630000000005</v>
      </c>
      <c r="J146" s="20">
        <f t="shared" si="64"/>
        <v>19.687286987491916</v>
      </c>
      <c r="K146" s="18">
        <v>0</v>
      </c>
      <c r="L146" s="18">
        <v>0</v>
      </c>
      <c r="M146" s="18">
        <v>0</v>
      </c>
      <c r="N146" s="18">
        <f t="shared" si="57"/>
        <v>0</v>
      </c>
      <c r="O146" s="20">
        <f t="shared" si="58"/>
        <v>0</v>
      </c>
      <c r="P146" s="18">
        <f t="shared" si="59"/>
        <v>0</v>
      </c>
      <c r="Q146" s="20">
        <f t="shared" si="60"/>
        <v>0</v>
      </c>
      <c r="R146" s="18">
        <f t="shared" si="47"/>
        <v>115127</v>
      </c>
      <c r="S146" s="18">
        <f t="shared" si="48"/>
        <v>112375.83</v>
      </c>
      <c r="T146" s="18">
        <f t="shared" si="49"/>
        <v>2751.1699999999983</v>
      </c>
      <c r="U146" s="20">
        <f t="shared" si="50"/>
        <v>97.610317301762407</v>
      </c>
    </row>
    <row r="147" spans="1:23" ht="41.4" x14ac:dyDescent="0.3">
      <c r="A147" s="19"/>
      <c r="B147" s="22" t="s">
        <v>155</v>
      </c>
      <c r="C147" s="30" t="s">
        <v>156</v>
      </c>
      <c r="D147" s="18">
        <v>12000</v>
      </c>
      <c r="E147" s="18">
        <v>83500</v>
      </c>
      <c r="F147" s="18">
        <v>83500</v>
      </c>
      <c r="G147" s="18">
        <f t="shared" si="61"/>
        <v>0</v>
      </c>
      <c r="H147" s="20">
        <f t="shared" si="62"/>
        <v>100</v>
      </c>
      <c r="I147" s="18">
        <f t="shared" si="63"/>
        <v>71500</v>
      </c>
      <c r="J147" s="20">
        <f t="shared" si="64"/>
        <v>595.83333333333326</v>
      </c>
      <c r="K147" s="18">
        <v>0</v>
      </c>
      <c r="L147" s="18">
        <v>0</v>
      </c>
      <c r="M147" s="18">
        <v>0</v>
      </c>
      <c r="N147" s="18">
        <f t="shared" si="57"/>
        <v>0</v>
      </c>
      <c r="O147" s="20">
        <f t="shared" si="58"/>
        <v>0</v>
      </c>
      <c r="P147" s="18">
        <f t="shared" si="59"/>
        <v>0</v>
      </c>
      <c r="Q147" s="20">
        <f t="shared" si="60"/>
        <v>0</v>
      </c>
      <c r="R147" s="18">
        <f t="shared" si="47"/>
        <v>83500</v>
      </c>
      <c r="S147" s="18">
        <f t="shared" si="48"/>
        <v>83500</v>
      </c>
      <c r="T147" s="18">
        <f t="shared" si="49"/>
        <v>0</v>
      </c>
      <c r="U147" s="20">
        <f t="shared" si="50"/>
        <v>100</v>
      </c>
    </row>
    <row r="148" spans="1:23" x14ac:dyDescent="0.3">
      <c r="A148" s="19"/>
      <c r="B148" s="22" t="s">
        <v>157</v>
      </c>
      <c r="C148" s="30" t="s">
        <v>158</v>
      </c>
      <c r="D148" s="18">
        <v>579864</v>
      </c>
      <c r="E148" s="18">
        <v>805000</v>
      </c>
      <c r="F148" s="18">
        <v>803500</v>
      </c>
      <c r="G148" s="18">
        <f t="shared" si="61"/>
        <v>1500</v>
      </c>
      <c r="H148" s="20">
        <f t="shared" si="62"/>
        <v>99.813664596273284</v>
      </c>
      <c r="I148" s="18">
        <f t="shared" si="63"/>
        <v>223636</v>
      </c>
      <c r="J148" s="20">
        <f t="shared" si="64"/>
        <v>38.566974325014144</v>
      </c>
      <c r="K148" s="18">
        <v>0</v>
      </c>
      <c r="L148" s="18">
        <v>0</v>
      </c>
      <c r="M148" s="18">
        <v>0</v>
      </c>
      <c r="N148" s="18">
        <f t="shared" si="57"/>
        <v>0</v>
      </c>
      <c r="O148" s="20">
        <f t="shared" si="58"/>
        <v>0</v>
      </c>
      <c r="P148" s="18">
        <f t="shared" si="59"/>
        <v>0</v>
      </c>
      <c r="Q148" s="20">
        <f t="shared" si="60"/>
        <v>0</v>
      </c>
      <c r="R148" s="18">
        <f t="shared" si="47"/>
        <v>805000</v>
      </c>
      <c r="S148" s="18">
        <f t="shared" si="48"/>
        <v>803500</v>
      </c>
      <c r="T148" s="18">
        <f t="shared" si="49"/>
        <v>1500</v>
      </c>
      <c r="U148" s="20">
        <f t="shared" si="50"/>
        <v>99.813664596273284</v>
      </c>
    </row>
    <row r="149" spans="1:23" s="10" customFormat="1" x14ac:dyDescent="0.3">
      <c r="A149" s="3"/>
      <c r="B149" s="24" t="s">
        <v>159</v>
      </c>
      <c r="C149" s="28" t="s">
        <v>160</v>
      </c>
      <c r="D149" s="5">
        <v>4118040.7100000004</v>
      </c>
      <c r="E149" s="5">
        <v>7269654</v>
      </c>
      <c r="F149" s="5">
        <v>6862401.21</v>
      </c>
      <c r="G149" s="5">
        <f t="shared" si="61"/>
        <v>407252.79000000004</v>
      </c>
      <c r="H149" s="1">
        <f t="shared" si="62"/>
        <v>94.397906832979956</v>
      </c>
      <c r="I149" s="5">
        <f t="shared" si="63"/>
        <v>2744360.4999999995</v>
      </c>
      <c r="J149" s="1">
        <f t="shared" si="64"/>
        <v>66.642383921454723</v>
      </c>
      <c r="K149" s="5">
        <v>1515604.39</v>
      </c>
      <c r="L149" s="5">
        <v>1758757.2</v>
      </c>
      <c r="M149" s="5">
        <v>1712369.3</v>
      </c>
      <c r="N149" s="5">
        <f t="shared" si="57"/>
        <v>46387.899999999907</v>
      </c>
      <c r="O149" s="1">
        <f t="shared" si="58"/>
        <v>97.362461401721632</v>
      </c>
      <c r="P149" s="5">
        <f t="shared" si="59"/>
        <v>196764.91000000015</v>
      </c>
      <c r="Q149" s="1">
        <f t="shared" si="60"/>
        <v>12.982603593540659</v>
      </c>
      <c r="R149" s="5">
        <f t="shared" si="47"/>
        <v>9028411.1999999993</v>
      </c>
      <c r="S149" s="5">
        <f t="shared" si="48"/>
        <v>8574770.5099999998</v>
      </c>
      <c r="T149" s="5">
        <f t="shared" si="49"/>
        <v>453640.68999999948</v>
      </c>
      <c r="U149" s="1">
        <f t="shared" si="50"/>
        <v>94.97540951612838</v>
      </c>
      <c r="W149" s="12"/>
    </row>
    <row r="150" spans="1:23" ht="41.4" x14ac:dyDescent="0.3">
      <c r="A150" s="19"/>
      <c r="B150" s="22" t="s">
        <v>161</v>
      </c>
      <c r="C150" s="30" t="s">
        <v>162</v>
      </c>
      <c r="D150" s="18">
        <v>0</v>
      </c>
      <c r="E150" s="18">
        <v>34540</v>
      </c>
      <c r="F150" s="18">
        <v>34540</v>
      </c>
      <c r="G150" s="18">
        <f t="shared" si="61"/>
        <v>0</v>
      </c>
      <c r="H150" s="20">
        <f t="shared" si="62"/>
        <v>100</v>
      </c>
      <c r="I150" s="18">
        <f t="shared" si="63"/>
        <v>34540</v>
      </c>
      <c r="J150" s="20">
        <f t="shared" si="64"/>
        <v>0</v>
      </c>
      <c r="K150" s="18">
        <v>0</v>
      </c>
      <c r="L150" s="18">
        <v>0</v>
      </c>
      <c r="M150" s="18">
        <v>0</v>
      </c>
      <c r="N150" s="18">
        <f t="shared" si="57"/>
        <v>0</v>
      </c>
      <c r="O150" s="20">
        <f t="shared" si="58"/>
        <v>0</v>
      </c>
      <c r="P150" s="18">
        <f t="shared" si="59"/>
        <v>0</v>
      </c>
      <c r="Q150" s="20">
        <f t="shared" si="60"/>
        <v>0</v>
      </c>
      <c r="R150" s="18">
        <f t="shared" si="47"/>
        <v>34540</v>
      </c>
      <c r="S150" s="18">
        <f t="shared" si="48"/>
        <v>34540</v>
      </c>
      <c r="T150" s="18">
        <f t="shared" si="49"/>
        <v>0</v>
      </c>
      <c r="U150" s="20">
        <f t="shared" si="50"/>
        <v>100</v>
      </c>
    </row>
    <row r="151" spans="1:23" x14ac:dyDescent="0.3">
      <c r="A151" s="19"/>
      <c r="B151" s="22" t="s">
        <v>163</v>
      </c>
      <c r="C151" s="30" t="s">
        <v>164</v>
      </c>
      <c r="D151" s="18">
        <v>611582.5199999999</v>
      </c>
      <c r="E151" s="18">
        <v>951563</v>
      </c>
      <c r="F151" s="18">
        <v>910389.72</v>
      </c>
      <c r="G151" s="18">
        <f t="shared" si="61"/>
        <v>41173.280000000028</v>
      </c>
      <c r="H151" s="20">
        <f t="shared" si="62"/>
        <v>95.673089432859399</v>
      </c>
      <c r="I151" s="18">
        <f t="shared" si="63"/>
        <v>298807.20000000007</v>
      </c>
      <c r="J151" s="20">
        <f t="shared" si="64"/>
        <v>48.858034726041581</v>
      </c>
      <c r="K151" s="18">
        <v>55364.32</v>
      </c>
      <c r="L151" s="18">
        <v>67104.2</v>
      </c>
      <c r="M151" s="18">
        <v>57616.800000000003</v>
      </c>
      <c r="N151" s="18">
        <f t="shared" si="57"/>
        <v>9487.3999999999942</v>
      </c>
      <c r="O151" s="20">
        <f t="shared" si="58"/>
        <v>85.861689730300057</v>
      </c>
      <c r="P151" s="18">
        <f t="shared" si="59"/>
        <v>2252.4800000000032</v>
      </c>
      <c r="Q151" s="20">
        <f t="shared" si="60"/>
        <v>4.068468645510336</v>
      </c>
      <c r="R151" s="18">
        <f t="shared" si="47"/>
        <v>1018667.2</v>
      </c>
      <c r="S151" s="18">
        <f t="shared" si="48"/>
        <v>968006.52</v>
      </c>
      <c r="T151" s="18">
        <f t="shared" si="49"/>
        <v>50660.679999999935</v>
      </c>
      <c r="U151" s="20">
        <f t="shared" si="50"/>
        <v>95.026768310592516</v>
      </c>
    </row>
    <row r="152" spans="1:23" ht="27.6" x14ac:dyDescent="0.3">
      <c r="A152" s="19"/>
      <c r="B152" s="22" t="s">
        <v>165</v>
      </c>
      <c r="C152" s="30" t="s">
        <v>166</v>
      </c>
      <c r="D152" s="18">
        <v>2367451.73</v>
      </c>
      <c r="E152" s="18">
        <v>3890315</v>
      </c>
      <c r="F152" s="18">
        <v>3569795.8</v>
      </c>
      <c r="G152" s="18">
        <f t="shared" si="61"/>
        <v>320519.20000000019</v>
      </c>
      <c r="H152" s="20">
        <f t="shared" si="62"/>
        <v>91.761099036967437</v>
      </c>
      <c r="I152" s="18">
        <f t="shared" si="63"/>
        <v>1202344.0699999998</v>
      </c>
      <c r="J152" s="20">
        <f t="shared" si="64"/>
        <v>50.786423848227741</v>
      </c>
      <c r="K152" s="18">
        <v>1336085.0699999998</v>
      </c>
      <c r="L152" s="18">
        <v>805991</v>
      </c>
      <c r="M152" s="18">
        <v>787650.9</v>
      </c>
      <c r="N152" s="18">
        <f t="shared" si="57"/>
        <v>18340.099999999977</v>
      </c>
      <c r="O152" s="20">
        <f t="shared" si="58"/>
        <v>97.724527941379009</v>
      </c>
      <c r="P152" s="18">
        <f t="shared" si="59"/>
        <v>-548434.16999999981</v>
      </c>
      <c r="Q152" s="20">
        <f t="shared" si="60"/>
        <v>-41.047848098474738</v>
      </c>
      <c r="R152" s="18">
        <f t="shared" si="47"/>
        <v>4696306</v>
      </c>
      <c r="S152" s="18">
        <f t="shared" si="48"/>
        <v>4357446.7</v>
      </c>
      <c r="T152" s="18">
        <f t="shared" si="49"/>
        <v>338859.29999999981</v>
      </c>
      <c r="U152" s="20">
        <f t="shared" si="50"/>
        <v>92.784556628124321</v>
      </c>
    </row>
    <row r="153" spans="1:23" x14ac:dyDescent="0.3">
      <c r="A153" s="19"/>
      <c r="B153" s="22" t="s">
        <v>167</v>
      </c>
      <c r="C153" s="30" t="s">
        <v>168</v>
      </c>
      <c r="D153" s="18">
        <v>899904.3600000001</v>
      </c>
      <c r="E153" s="18">
        <v>1529157</v>
      </c>
      <c r="F153" s="18">
        <v>1510340.9700000002</v>
      </c>
      <c r="G153" s="18">
        <f t="shared" si="61"/>
        <v>18816.029999999795</v>
      </c>
      <c r="H153" s="20">
        <f t="shared" si="62"/>
        <v>98.769516145170201</v>
      </c>
      <c r="I153" s="18">
        <f t="shared" si="63"/>
        <v>610436.6100000001</v>
      </c>
      <c r="J153" s="20">
        <f t="shared" si="64"/>
        <v>67.833498439767538</v>
      </c>
      <c r="K153" s="18">
        <v>124155</v>
      </c>
      <c r="L153" s="18">
        <v>185662</v>
      </c>
      <c r="M153" s="18">
        <v>171101.6</v>
      </c>
      <c r="N153" s="18">
        <f t="shared" si="57"/>
        <v>14560.399999999994</v>
      </c>
      <c r="O153" s="20">
        <f t="shared" si="58"/>
        <v>92.157576671586</v>
      </c>
      <c r="P153" s="18">
        <f t="shared" si="59"/>
        <v>46946.600000000006</v>
      </c>
      <c r="Q153" s="20">
        <f t="shared" si="60"/>
        <v>37.812895171358406</v>
      </c>
      <c r="R153" s="18">
        <f t="shared" si="47"/>
        <v>1714819</v>
      </c>
      <c r="S153" s="18">
        <f t="shared" si="48"/>
        <v>1681442.5700000003</v>
      </c>
      <c r="T153" s="18">
        <f t="shared" si="49"/>
        <v>33376.429999999702</v>
      </c>
      <c r="U153" s="20">
        <f t="shared" si="50"/>
        <v>98.053647061293375</v>
      </c>
    </row>
    <row r="154" spans="1:23" x14ac:dyDescent="0.3">
      <c r="A154" s="19"/>
      <c r="B154" s="22" t="s">
        <v>169</v>
      </c>
      <c r="C154" s="30" t="s">
        <v>170</v>
      </c>
      <c r="D154" s="18">
        <v>239102.1</v>
      </c>
      <c r="E154" s="18">
        <v>864079</v>
      </c>
      <c r="F154" s="18">
        <v>837334.72</v>
      </c>
      <c r="G154" s="18">
        <f t="shared" si="61"/>
        <v>26744.280000000028</v>
      </c>
      <c r="H154" s="20">
        <f t="shared" si="62"/>
        <v>96.904880225072006</v>
      </c>
      <c r="I154" s="18">
        <f t="shared" si="63"/>
        <v>598232.62</v>
      </c>
      <c r="J154" s="20">
        <f t="shared" si="64"/>
        <v>250.19965111138714</v>
      </c>
      <c r="K154" s="18">
        <v>0</v>
      </c>
      <c r="L154" s="18">
        <v>700000</v>
      </c>
      <c r="M154" s="18">
        <v>696000</v>
      </c>
      <c r="N154" s="18">
        <f t="shared" si="57"/>
        <v>4000</v>
      </c>
      <c r="O154" s="20">
        <f t="shared" si="58"/>
        <v>99.428571428571431</v>
      </c>
      <c r="P154" s="18">
        <f t="shared" si="59"/>
        <v>696000</v>
      </c>
      <c r="Q154" s="20">
        <f t="shared" si="60"/>
        <v>0</v>
      </c>
      <c r="R154" s="18">
        <f t="shared" si="47"/>
        <v>1564079</v>
      </c>
      <c r="S154" s="18">
        <f t="shared" si="48"/>
        <v>1533334.72</v>
      </c>
      <c r="T154" s="18">
        <f t="shared" si="49"/>
        <v>30744.280000000028</v>
      </c>
      <c r="U154" s="20">
        <f t="shared" si="50"/>
        <v>98.034352484753001</v>
      </c>
    </row>
    <row r="155" spans="1:23" s="10" customFormat="1" x14ac:dyDescent="0.3">
      <c r="A155" s="3"/>
      <c r="B155" s="24" t="s">
        <v>171</v>
      </c>
      <c r="C155" s="28" t="s">
        <v>172</v>
      </c>
      <c r="D155" s="5">
        <v>518734.25</v>
      </c>
      <c r="E155" s="5">
        <v>1102678</v>
      </c>
      <c r="F155" s="5">
        <v>1073938.05</v>
      </c>
      <c r="G155" s="5">
        <f t="shared" si="61"/>
        <v>28739.949999999953</v>
      </c>
      <c r="H155" s="1">
        <f t="shared" si="62"/>
        <v>97.393622616938032</v>
      </c>
      <c r="I155" s="5">
        <f t="shared" si="63"/>
        <v>555203.80000000005</v>
      </c>
      <c r="J155" s="1">
        <f t="shared" si="64"/>
        <v>107.03048815458013</v>
      </c>
      <c r="K155" s="5">
        <v>164485</v>
      </c>
      <c r="L155" s="5">
        <v>0</v>
      </c>
      <c r="M155" s="5">
        <v>0</v>
      </c>
      <c r="N155" s="5">
        <f t="shared" si="57"/>
        <v>0</v>
      </c>
      <c r="O155" s="1">
        <f t="shared" si="58"/>
        <v>0</v>
      </c>
      <c r="P155" s="5">
        <f t="shared" si="59"/>
        <v>-164485</v>
      </c>
      <c r="Q155" s="1">
        <f t="shared" si="60"/>
        <v>-100</v>
      </c>
      <c r="R155" s="5">
        <f t="shared" si="47"/>
        <v>1102678</v>
      </c>
      <c r="S155" s="5">
        <f t="shared" si="48"/>
        <v>1073938.05</v>
      </c>
      <c r="T155" s="5">
        <f t="shared" si="49"/>
        <v>28739.949999999953</v>
      </c>
      <c r="U155" s="1">
        <f t="shared" si="50"/>
        <v>97.393622616938032</v>
      </c>
      <c r="W155" s="12"/>
    </row>
    <row r="156" spans="1:23" ht="41.4" x14ac:dyDescent="0.3">
      <c r="A156" s="19"/>
      <c r="B156" s="22" t="s">
        <v>173</v>
      </c>
      <c r="C156" s="30" t="s">
        <v>174</v>
      </c>
      <c r="D156" s="18">
        <v>518734.25</v>
      </c>
      <c r="E156" s="18">
        <v>1102678</v>
      </c>
      <c r="F156" s="18">
        <v>1073938.05</v>
      </c>
      <c r="G156" s="18">
        <f t="shared" si="61"/>
        <v>28739.949999999953</v>
      </c>
      <c r="H156" s="20">
        <f t="shared" si="62"/>
        <v>97.393622616938032</v>
      </c>
      <c r="I156" s="18">
        <f t="shared" si="63"/>
        <v>555203.80000000005</v>
      </c>
      <c r="J156" s="20">
        <f t="shared" si="64"/>
        <v>107.03048815458013</v>
      </c>
      <c r="K156" s="18">
        <v>164485</v>
      </c>
      <c r="L156" s="18">
        <v>0</v>
      </c>
      <c r="M156" s="18">
        <v>0</v>
      </c>
      <c r="N156" s="18">
        <f t="shared" si="57"/>
        <v>0</v>
      </c>
      <c r="O156" s="20">
        <f t="shared" si="58"/>
        <v>0</v>
      </c>
      <c r="P156" s="18">
        <f t="shared" si="59"/>
        <v>-164485</v>
      </c>
      <c r="Q156" s="20">
        <f t="shared" si="60"/>
        <v>-100</v>
      </c>
      <c r="R156" s="18">
        <f t="shared" si="47"/>
        <v>1102678</v>
      </c>
      <c r="S156" s="18">
        <f t="shared" si="48"/>
        <v>1073938.05</v>
      </c>
      <c r="T156" s="18">
        <f t="shared" si="49"/>
        <v>28739.949999999953</v>
      </c>
      <c r="U156" s="20">
        <f t="shared" si="50"/>
        <v>97.393622616938032</v>
      </c>
    </row>
    <row r="157" spans="1:23" s="10" customFormat="1" x14ac:dyDescent="0.3">
      <c r="A157" s="3"/>
      <c r="B157" s="24" t="s">
        <v>175</v>
      </c>
      <c r="C157" s="28" t="s">
        <v>176</v>
      </c>
      <c r="D157" s="5">
        <v>1384922.0999999999</v>
      </c>
      <c r="E157" s="5">
        <v>1858709</v>
      </c>
      <c r="F157" s="5">
        <v>1527450.1099999999</v>
      </c>
      <c r="G157" s="5">
        <f t="shared" si="61"/>
        <v>331258.89000000013</v>
      </c>
      <c r="H157" s="1">
        <f t="shared" si="62"/>
        <v>82.178012265502559</v>
      </c>
      <c r="I157" s="5">
        <f t="shared" si="63"/>
        <v>142528.01</v>
      </c>
      <c r="J157" s="1">
        <f t="shared" si="64"/>
        <v>10.291409892296471</v>
      </c>
      <c r="K157" s="5">
        <v>427577</v>
      </c>
      <c r="L157" s="5">
        <v>908349</v>
      </c>
      <c r="M157" s="5">
        <v>579915.64999999991</v>
      </c>
      <c r="N157" s="5">
        <f t="shared" si="57"/>
        <v>328433.35000000009</v>
      </c>
      <c r="O157" s="1">
        <f t="shared" si="58"/>
        <v>63.842823628363099</v>
      </c>
      <c r="P157" s="5">
        <f t="shared" si="59"/>
        <v>152338.64999999991</v>
      </c>
      <c r="Q157" s="1">
        <f t="shared" si="60"/>
        <v>35.628354658926895</v>
      </c>
      <c r="R157" s="5">
        <f t="shared" si="47"/>
        <v>2767058</v>
      </c>
      <c r="S157" s="5">
        <f t="shared" si="48"/>
        <v>2107365.7599999998</v>
      </c>
      <c r="T157" s="5">
        <f t="shared" si="49"/>
        <v>659692.24000000022</v>
      </c>
      <c r="U157" s="1">
        <f t="shared" si="50"/>
        <v>76.15907436707144</v>
      </c>
      <c r="W157" s="12"/>
    </row>
    <row r="158" spans="1:23" ht="41.4" x14ac:dyDescent="0.3">
      <c r="A158" s="19"/>
      <c r="B158" s="22" t="s">
        <v>177</v>
      </c>
      <c r="C158" s="30" t="s">
        <v>178</v>
      </c>
      <c r="D158" s="18">
        <v>0</v>
      </c>
      <c r="E158" s="18">
        <v>112206</v>
      </c>
      <c r="F158" s="18">
        <v>112203.48</v>
      </c>
      <c r="G158" s="18">
        <f t="shared" si="61"/>
        <v>2.5200000000040745</v>
      </c>
      <c r="H158" s="20">
        <f t="shared" si="62"/>
        <v>99.99775413079513</v>
      </c>
      <c r="I158" s="18">
        <f t="shared" si="63"/>
        <v>112203.48</v>
      </c>
      <c r="J158" s="20">
        <f t="shared" si="64"/>
        <v>0</v>
      </c>
      <c r="K158" s="18">
        <v>0</v>
      </c>
      <c r="L158" s="18">
        <v>281349</v>
      </c>
      <c r="M158" s="18">
        <v>281347.96999999997</v>
      </c>
      <c r="N158" s="18">
        <f t="shared" si="57"/>
        <v>1.0300000000279397</v>
      </c>
      <c r="O158" s="20">
        <f t="shared" si="58"/>
        <v>99.999633906642629</v>
      </c>
      <c r="P158" s="18">
        <f t="shared" si="59"/>
        <v>281347.96999999997</v>
      </c>
      <c r="Q158" s="20">
        <f t="shared" si="60"/>
        <v>0</v>
      </c>
      <c r="R158" s="18">
        <f t="shared" si="47"/>
        <v>393555</v>
      </c>
      <c r="S158" s="18">
        <f t="shared" si="48"/>
        <v>393551.44999999995</v>
      </c>
      <c r="T158" s="18">
        <f t="shared" si="49"/>
        <v>3.5500000000465661</v>
      </c>
      <c r="U158" s="20">
        <f t="shared" si="50"/>
        <v>99.999097965976787</v>
      </c>
    </row>
    <row r="159" spans="1:23" x14ac:dyDescent="0.3">
      <c r="A159" s="19"/>
      <c r="B159" s="22" t="s">
        <v>217</v>
      </c>
      <c r="C159" s="30" t="s">
        <v>218</v>
      </c>
      <c r="D159" s="18">
        <v>0</v>
      </c>
      <c r="E159" s="18">
        <v>0</v>
      </c>
      <c r="F159" s="18">
        <v>0</v>
      </c>
      <c r="G159" s="18">
        <f t="shared" si="61"/>
        <v>0</v>
      </c>
      <c r="H159" s="20">
        <f t="shared" si="62"/>
        <v>0</v>
      </c>
      <c r="I159" s="18">
        <f t="shared" si="63"/>
        <v>0</v>
      </c>
      <c r="J159" s="20">
        <f t="shared" si="64"/>
        <v>0</v>
      </c>
      <c r="K159" s="18">
        <v>0</v>
      </c>
      <c r="L159" s="18">
        <v>620000</v>
      </c>
      <c r="M159" s="18">
        <v>298567.67999999999</v>
      </c>
      <c r="N159" s="18">
        <f t="shared" si="57"/>
        <v>321432.32000000001</v>
      </c>
      <c r="O159" s="20">
        <f t="shared" si="58"/>
        <v>48.156077419354837</v>
      </c>
      <c r="P159" s="18">
        <f t="shared" si="59"/>
        <v>298567.67999999999</v>
      </c>
      <c r="Q159" s="20">
        <f t="shared" si="60"/>
        <v>0</v>
      </c>
      <c r="R159" s="18">
        <f t="shared" si="47"/>
        <v>620000</v>
      </c>
      <c r="S159" s="18">
        <f t="shared" si="48"/>
        <v>298567.67999999999</v>
      </c>
      <c r="T159" s="18">
        <f t="shared" si="49"/>
        <v>321432.32000000001</v>
      </c>
      <c r="U159" s="20">
        <f t="shared" si="50"/>
        <v>48.156077419354837</v>
      </c>
    </row>
    <row r="160" spans="1:23" ht="27.6" x14ac:dyDescent="0.3">
      <c r="A160" s="19"/>
      <c r="B160" s="22" t="s">
        <v>179</v>
      </c>
      <c r="C160" s="30" t="s">
        <v>180</v>
      </c>
      <c r="D160" s="18">
        <v>10848</v>
      </c>
      <c r="E160" s="18">
        <v>0</v>
      </c>
      <c r="F160" s="18">
        <v>0</v>
      </c>
      <c r="G160" s="18">
        <f t="shared" si="61"/>
        <v>0</v>
      </c>
      <c r="H160" s="20">
        <f t="shared" si="62"/>
        <v>0</v>
      </c>
      <c r="I160" s="18">
        <f t="shared" si="63"/>
        <v>-10848</v>
      </c>
      <c r="J160" s="20">
        <f t="shared" si="64"/>
        <v>-100</v>
      </c>
      <c r="K160" s="18">
        <v>427577</v>
      </c>
      <c r="L160" s="18">
        <v>7000</v>
      </c>
      <c r="M160" s="18">
        <v>0</v>
      </c>
      <c r="N160" s="18">
        <f t="shared" si="57"/>
        <v>7000</v>
      </c>
      <c r="O160" s="20">
        <f t="shared" si="58"/>
        <v>0</v>
      </c>
      <c r="P160" s="18">
        <f t="shared" si="59"/>
        <v>-427577</v>
      </c>
      <c r="Q160" s="20">
        <f t="shared" si="60"/>
        <v>-100</v>
      </c>
      <c r="R160" s="18">
        <f t="shared" si="47"/>
        <v>7000</v>
      </c>
      <c r="S160" s="18">
        <f t="shared" si="48"/>
        <v>0</v>
      </c>
      <c r="T160" s="18">
        <f t="shared" si="49"/>
        <v>7000</v>
      </c>
      <c r="U160" s="20">
        <f t="shared" si="50"/>
        <v>0</v>
      </c>
    </row>
    <row r="161" spans="1:23" x14ac:dyDescent="0.3">
      <c r="A161" s="19"/>
      <c r="B161" s="22" t="s">
        <v>181</v>
      </c>
      <c r="C161" s="30" t="s">
        <v>182</v>
      </c>
      <c r="D161" s="18">
        <v>1366263.97</v>
      </c>
      <c r="E161" s="18">
        <v>469374</v>
      </c>
      <c r="F161" s="18">
        <v>394130.61</v>
      </c>
      <c r="G161" s="18">
        <f t="shared" si="61"/>
        <v>75243.390000000014</v>
      </c>
      <c r="H161" s="20">
        <f t="shared" si="62"/>
        <v>83.969416712472352</v>
      </c>
      <c r="I161" s="18">
        <f t="shared" si="63"/>
        <v>-972133.36</v>
      </c>
      <c r="J161" s="20">
        <f t="shared" si="64"/>
        <v>-71.152674837791409</v>
      </c>
      <c r="K161" s="18">
        <v>0</v>
      </c>
      <c r="L161" s="18">
        <v>0</v>
      </c>
      <c r="M161" s="18">
        <v>0</v>
      </c>
      <c r="N161" s="18">
        <f t="shared" si="57"/>
        <v>0</v>
      </c>
      <c r="O161" s="20">
        <f t="shared" si="58"/>
        <v>0</v>
      </c>
      <c r="P161" s="18">
        <f t="shared" si="59"/>
        <v>0</v>
      </c>
      <c r="Q161" s="20">
        <f t="shared" si="60"/>
        <v>0</v>
      </c>
      <c r="R161" s="18">
        <f t="shared" si="47"/>
        <v>469374</v>
      </c>
      <c r="S161" s="18">
        <f t="shared" si="48"/>
        <v>394130.61</v>
      </c>
      <c r="T161" s="18">
        <f t="shared" si="49"/>
        <v>75243.390000000014</v>
      </c>
      <c r="U161" s="20">
        <f t="shared" si="50"/>
        <v>83.969416712472352</v>
      </c>
    </row>
    <row r="162" spans="1:23" x14ac:dyDescent="0.3">
      <c r="A162" s="19"/>
      <c r="B162" s="22" t="s">
        <v>183</v>
      </c>
      <c r="C162" s="30" t="s">
        <v>184</v>
      </c>
      <c r="D162" s="18">
        <v>0</v>
      </c>
      <c r="E162" s="18">
        <v>27000</v>
      </c>
      <c r="F162" s="18">
        <v>0</v>
      </c>
      <c r="G162" s="18">
        <f t="shared" si="61"/>
        <v>27000</v>
      </c>
      <c r="H162" s="20">
        <f t="shared" si="62"/>
        <v>0</v>
      </c>
      <c r="I162" s="18">
        <f t="shared" si="63"/>
        <v>0</v>
      </c>
      <c r="J162" s="20">
        <f t="shared" si="64"/>
        <v>0</v>
      </c>
      <c r="K162" s="18">
        <v>0</v>
      </c>
      <c r="L162" s="18">
        <v>0</v>
      </c>
      <c r="M162" s="18">
        <v>0</v>
      </c>
      <c r="N162" s="18">
        <f t="shared" si="57"/>
        <v>0</v>
      </c>
      <c r="O162" s="20">
        <f t="shared" si="58"/>
        <v>0</v>
      </c>
      <c r="P162" s="18">
        <f t="shared" si="59"/>
        <v>0</v>
      </c>
      <c r="Q162" s="20">
        <f t="shared" si="60"/>
        <v>0</v>
      </c>
      <c r="R162" s="18">
        <f t="shared" si="47"/>
        <v>27000</v>
      </c>
      <c r="S162" s="18">
        <f t="shared" si="48"/>
        <v>0</v>
      </c>
      <c r="T162" s="18">
        <f t="shared" si="49"/>
        <v>27000</v>
      </c>
      <c r="U162" s="20">
        <f t="shared" si="50"/>
        <v>0</v>
      </c>
    </row>
    <row r="163" spans="1:23" ht="41.4" x14ac:dyDescent="0.3">
      <c r="A163" s="19"/>
      <c r="B163" s="22" t="s">
        <v>185</v>
      </c>
      <c r="C163" s="30" t="s">
        <v>186</v>
      </c>
      <c r="D163" s="18">
        <v>0</v>
      </c>
      <c r="E163" s="18">
        <v>100000</v>
      </c>
      <c r="F163" s="18">
        <v>100000</v>
      </c>
      <c r="G163" s="18">
        <f t="shared" si="61"/>
        <v>0</v>
      </c>
      <c r="H163" s="20">
        <f t="shared" si="62"/>
        <v>100</v>
      </c>
      <c r="I163" s="18">
        <f t="shared" si="63"/>
        <v>100000</v>
      </c>
      <c r="J163" s="20">
        <f t="shared" si="64"/>
        <v>0</v>
      </c>
      <c r="K163" s="18">
        <v>0</v>
      </c>
      <c r="L163" s="18">
        <v>0</v>
      </c>
      <c r="M163" s="18">
        <v>0</v>
      </c>
      <c r="N163" s="18">
        <f t="shared" si="57"/>
        <v>0</v>
      </c>
      <c r="O163" s="20">
        <f t="shared" si="58"/>
        <v>0</v>
      </c>
      <c r="P163" s="18">
        <f t="shared" si="59"/>
        <v>0</v>
      </c>
      <c r="Q163" s="20">
        <f t="shared" si="60"/>
        <v>0</v>
      </c>
      <c r="R163" s="18">
        <f t="shared" si="47"/>
        <v>100000</v>
      </c>
      <c r="S163" s="18">
        <f t="shared" si="48"/>
        <v>100000</v>
      </c>
      <c r="T163" s="18">
        <f t="shared" si="49"/>
        <v>0</v>
      </c>
      <c r="U163" s="20">
        <f t="shared" si="50"/>
        <v>100</v>
      </c>
    </row>
    <row r="164" spans="1:23" ht="69" x14ac:dyDescent="0.3">
      <c r="A164" s="19"/>
      <c r="B164" s="22" t="s">
        <v>187</v>
      </c>
      <c r="C164" s="30" t="s">
        <v>188</v>
      </c>
      <c r="D164" s="18">
        <v>7810.13</v>
      </c>
      <c r="E164" s="18">
        <v>1150129</v>
      </c>
      <c r="F164" s="18">
        <v>921116.02</v>
      </c>
      <c r="G164" s="18">
        <f t="shared" si="61"/>
        <v>229012.97999999998</v>
      </c>
      <c r="H164" s="20">
        <f t="shared" si="62"/>
        <v>80.088061426153061</v>
      </c>
      <c r="I164" s="18">
        <f t="shared" si="63"/>
        <v>913305.89</v>
      </c>
      <c r="J164" s="20">
        <f t="shared" si="64"/>
        <v>11693.86284223182</v>
      </c>
      <c r="K164" s="18">
        <v>0</v>
      </c>
      <c r="L164" s="18">
        <v>0</v>
      </c>
      <c r="M164" s="18">
        <v>0</v>
      </c>
      <c r="N164" s="18">
        <f t="shared" si="57"/>
        <v>0</v>
      </c>
      <c r="O164" s="20">
        <f t="shared" si="58"/>
        <v>0</v>
      </c>
      <c r="P164" s="18">
        <f t="shared" si="59"/>
        <v>0</v>
      </c>
      <c r="Q164" s="20">
        <f t="shared" si="60"/>
        <v>0</v>
      </c>
      <c r="R164" s="18">
        <f t="shared" si="47"/>
        <v>1150129</v>
      </c>
      <c r="S164" s="18">
        <f t="shared" si="48"/>
        <v>921116.02</v>
      </c>
      <c r="T164" s="18">
        <f t="shared" si="49"/>
        <v>229012.97999999998</v>
      </c>
      <c r="U164" s="20">
        <f t="shared" si="50"/>
        <v>80.088061426153061</v>
      </c>
    </row>
    <row r="165" spans="1:23" s="10" customFormat="1" x14ac:dyDescent="0.3">
      <c r="A165" s="3"/>
      <c r="B165" s="24" t="s">
        <v>219</v>
      </c>
      <c r="C165" s="28" t="s">
        <v>220</v>
      </c>
      <c r="D165" s="5">
        <v>0</v>
      </c>
      <c r="E165" s="5">
        <v>0</v>
      </c>
      <c r="F165" s="5">
        <v>0</v>
      </c>
      <c r="G165" s="5">
        <f t="shared" si="61"/>
        <v>0</v>
      </c>
      <c r="H165" s="1">
        <f t="shared" si="62"/>
        <v>0</v>
      </c>
      <c r="I165" s="5">
        <f t="shared" si="63"/>
        <v>0</v>
      </c>
      <c r="J165" s="1">
        <f t="shared" si="64"/>
        <v>0</v>
      </c>
      <c r="K165" s="5">
        <v>10283141.619999999</v>
      </c>
      <c r="L165" s="5">
        <v>2483707</v>
      </c>
      <c r="M165" s="5">
        <v>1595761.69</v>
      </c>
      <c r="N165" s="5">
        <f t="shared" si="57"/>
        <v>887945.31</v>
      </c>
      <c r="O165" s="1">
        <f t="shared" si="58"/>
        <v>64.249192436950082</v>
      </c>
      <c r="P165" s="5">
        <f t="shared" si="59"/>
        <v>-8687379.9299999997</v>
      </c>
      <c r="Q165" s="1">
        <f t="shared" si="60"/>
        <v>-84.481768811815698</v>
      </c>
      <c r="R165" s="5">
        <f t="shared" si="47"/>
        <v>2483707</v>
      </c>
      <c r="S165" s="5">
        <f t="shared" si="48"/>
        <v>1595761.69</v>
      </c>
      <c r="T165" s="5">
        <f t="shared" si="49"/>
        <v>887945.31</v>
      </c>
      <c r="U165" s="1">
        <f t="shared" si="50"/>
        <v>64.249192436950082</v>
      </c>
      <c r="W165" s="12"/>
    </row>
    <row r="166" spans="1:23" ht="27.6" x14ac:dyDescent="0.3">
      <c r="A166" s="19"/>
      <c r="B166" s="22" t="s">
        <v>221</v>
      </c>
      <c r="C166" s="30" t="s">
        <v>222</v>
      </c>
      <c r="D166" s="18">
        <v>0</v>
      </c>
      <c r="E166" s="18">
        <v>0</v>
      </c>
      <c r="F166" s="18">
        <v>0</v>
      </c>
      <c r="G166" s="18">
        <f t="shared" si="61"/>
        <v>0</v>
      </c>
      <c r="H166" s="20">
        <f t="shared" si="62"/>
        <v>0</v>
      </c>
      <c r="I166" s="18">
        <f t="shared" si="63"/>
        <v>0</v>
      </c>
      <c r="J166" s="20">
        <f t="shared" si="64"/>
        <v>0</v>
      </c>
      <c r="K166" s="18">
        <v>10227268.42</v>
      </c>
      <c r="L166" s="18">
        <v>2083707</v>
      </c>
      <c r="M166" s="18">
        <v>1513261.99</v>
      </c>
      <c r="N166" s="18">
        <f t="shared" si="57"/>
        <v>570445.01</v>
      </c>
      <c r="O166" s="20">
        <f t="shared" si="58"/>
        <v>72.623549760115026</v>
      </c>
      <c r="P166" s="18">
        <f t="shared" si="59"/>
        <v>-8714006.4299999997</v>
      </c>
      <c r="Q166" s="20">
        <f t="shared" si="60"/>
        <v>-85.203654310659033</v>
      </c>
      <c r="R166" s="18">
        <f t="shared" si="47"/>
        <v>2083707</v>
      </c>
      <c r="S166" s="18">
        <f t="shared" si="48"/>
        <v>1513261.99</v>
      </c>
      <c r="T166" s="18">
        <f t="shared" si="49"/>
        <v>570445.01</v>
      </c>
      <c r="U166" s="20">
        <f t="shared" si="50"/>
        <v>72.623549760115026</v>
      </c>
    </row>
    <row r="167" spans="1:23" ht="27.6" x14ac:dyDescent="0.3">
      <c r="A167" s="19"/>
      <c r="B167" s="22" t="s">
        <v>223</v>
      </c>
      <c r="C167" s="30" t="s">
        <v>224</v>
      </c>
      <c r="D167" s="18">
        <v>0</v>
      </c>
      <c r="E167" s="18">
        <v>0</v>
      </c>
      <c r="F167" s="18">
        <v>0</v>
      </c>
      <c r="G167" s="18">
        <f t="shared" si="61"/>
        <v>0</v>
      </c>
      <c r="H167" s="20">
        <f t="shared" si="62"/>
        <v>0</v>
      </c>
      <c r="I167" s="18">
        <f t="shared" si="63"/>
        <v>0</v>
      </c>
      <c r="J167" s="20">
        <f t="shared" si="64"/>
        <v>0</v>
      </c>
      <c r="K167" s="18">
        <v>55873.2</v>
      </c>
      <c r="L167" s="18">
        <v>400000</v>
      </c>
      <c r="M167" s="18">
        <v>82499.7</v>
      </c>
      <c r="N167" s="18">
        <f t="shared" si="57"/>
        <v>317500.3</v>
      </c>
      <c r="O167" s="20">
        <f t="shared" si="58"/>
        <v>20.624925000000001</v>
      </c>
      <c r="P167" s="18">
        <f t="shared" si="59"/>
        <v>26626.5</v>
      </c>
      <c r="Q167" s="20">
        <f t="shared" si="60"/>
        <v>47.655226477094573</v>
      </c>
      <c r="R167" s="18">
        <f t="shared" si="47"/>
        <v>400000</v>
      </c>
      <c r="S167" s="18">
        <f t="shared" si="48"/>
        <v>82499.7</v>
      </c>
      <c r="T167" s="18">
        <f t="shared" si="49"/>
        <v>317500.3</v>
      </c>
      <c r="U167" s="20">
        <f t="shared" si="50"/>
        <v>20.624925000000001</v>
      </c>
    </row>
    <row r="168" spans="1:23" s="10" customFormat="1" ht="27.6" x14ac:dyDescent="0.3">
      <c r="A168" s="3"/>
      <c r="B168" s="24" t="s">
        <v>189</v>
      </c>
      <c r="C168" s="28" t="s">
        <v>190</v>
      </c>
      <c r="D168" s="5">
        <v>1758133.4</v>
      </c>
      <c r="E168" s="5">
        <v>1565968</v>
      </c>
      <c r="F168" s="5">
        <v>1430545.88</v>
      </c>
      <c r="G168" s="5">
        <f t="shared" si="61"/>
        <v>135422.12000000011</v>
      </c>
      <c r="H168" s="1">
        <f t="shared" si="62"/>
        <v>91.352178333146</v>
      </c>
      <c r="I168" s="5">
        <f t="shared" si="63"/>
        <v>-327587.52</v>
      </c>
      <c r="J168" s="1">
        <f t="shared" si="64"/>
        <v>-18.632688509301971</v>
      </c>
      <c r="K168" s="5">
        <v>19000</v>
      </c>
      <c r="L168" s="5">
        <v>2609900</v>
      </c>
      <c r="M168" s="5">
        <v>2603375.98</v>
      </c>
      <c r="N168" s="5">
        <f t="shared" si="57"/>
        <v>6524.0200000000186</v>
      </c>
      <c r="O168" s="1">
        <f t="shared" si="58"/>
        <v>99.750027970420319</v>
      </c>
      <c r="P168" s="5">
        <f t="shared" si="59"/>
        <v>2584375.98</v>
      </c>
      <c r="Q168" s="1">
        <f t="shared" si="60"/>
        <v>13601.978842105262</v>
      </c>
      <c r="R168" s="5">
        <f t="shared" si="47"/>
        <v>4175868</v>
      </c>
      <c r="S168" s="5">
        <f t="shared" si="48"/>
        <v>4033921.86</v>
      </c>
      <c r="T168" s="5">
        <f t="shared" si="49"/>
        <v>141946.14000000013</v>
      </c>
      <c r="U168" s="1">
        <f t="shared" si="50"/>
        <v>96.600799163191937</v>
      </c>
      <c r="W168" s="12"/>
    </row>
    <row r="169" spans="1:23" x14ac:dyDescent="0.3">
      <c r="A169" s="19"/>
      <c r="B169" s="22" t="s">
        <v>191</v>
      </c>
      <c r="C169" s="30" t="s">
        <v>192</v>
      </c>
      <c r="D169" s="18">
        <v>1758133.4</v>
      </c>
      <c r="E169" s="18">
        <v>1565968</v>
      </c>
      <c r="F169" s="18">
        <v>1430545.88</v>
      </c>
      <c r="G169" s="18">
        <f t="shared" si="61"/>
        <v>135422.12000000011</v>
      </c>
      <c r="H169" s="20">
        <f t="shared" si="62"/>
        <v>91.352178333146</v>
      </c>
      <c r="I169" s="18">
        <f t="shared" si="63"/>
        <v>-327587.52</v>
      </c>
      <c r="J169" s="20">
        <f t="shared" si="64"/>
        <v>-18.632688509301971</v>
      </c>
      <c r="K169" s="18">
        <v>19000</v>
      </c>
      <c r="L169" s="18">
        <v>2609900</v>
      </c>
      <c r="M169" s="18">
        <v>2603375.98</v>
      </c>
      <c r="N169" s="18">
        <f t="shared" si="57"/>
        <v>6524.0200000000186</v>
      </c>
      <c r="O169" s="20">
        <f t="shared" si="58"/>
        <v>99.750027970420319</v>
      </c>
      <c r="P169" s="18">
        <f t="shared" si="59"/>
        <v>2584375.98</v>
      </c>
      <c r="Q169" s="20">
        <f t="shared" si="60"/>
        <v>13601.978842105262</v>
      </c>
      <c r="R169" s="18">
        <f t="shared" si="47"/>
        <v>4175868</v>
      </c>
      <c r="S169" s="18">
        <f t="shared" si="48"/>
        <v>4033921.86</v>
      </c>
      <c r="T169" s="18">
        <f t="shared" si="49"/>
        <v>141946.14000000013</v>
      </c>
      <c r="U169" s="20">
        <f t="shared" si="50"/>
        <v>96.600799163191937</v>
      </c>
    </row>
    <row r="170" spans="1:23" s="10" customFormat="1" ht="27.6" x14ac:dyDescent="0.3">
      <c r="A170" s="3"/>
      <c r="B170" s="24" t="s">
        <v>193</v>
      </c>
      <c r="C170" s="28" t="s">
        <v>194</v>
      </c>
      <c r="D170" s="5">
        <v>0</v>
      </c>
      <c r="E170" s="5">
        <v>933000</v>
      </c>
      <c r="F170" s="5">
        <v>0</v>
      </c>
      <c r="G170" s="5">
        <f t="shared" si="61"/>
        <v>933000</v>
      </c>
      <c r="H170" s="1">
        <f t="shared" si="62"/>
        <v>0</v>
      </c>
      <c r="I170" s="5">
        <f t="shared" si="63"/>
        <v>0</v>
      </c>
      <c r="J170" s="1">
        <f t="shared" si="64"/>
        <v>0</v>
      </c>
      <c r="K170" s="5">
        <v>0</v>
      </c>
      <c r="L170" s="5">
        <v>0</v>
      </c>
      <c r="M170" s="5">
        <v>0</v>
      </c>
      <c r="N170" s="5">
        <f t="shared" si="57"/>
        <v>0</v>
      </c>
      <c r="O170" s="1">
        <f t="shared" si="58"/>
        <v>0</v>
      </c>
      <c r="P170" s="5">
        <f t="shared" si="59"/>
        <v>0</v>
      </c>
      <c r="Q170" s="1">
        <f t="shared" si="60"/>
        <v>0</v>
      </c>
      <c r="R170" s="5">
        <f t="shared" si="47"/>
        <v>933000</v>
      </c>
      <c r="S170" s="5">
        <f t="shared" si="48"/>
        <v>0</v>
      </c>
      <c r="T170" s="5">
        <f t="shared" si="49"/>
        <v>933000</v>
      </c>
      <c r="U170" s="1">
        <f t="shared" si="50"/>
        <v>0</v>
      </c>
      <c r="W170" s="12"/>
    </row>
    <row r="171" spans="1:23" x14ac:dyDescent="0.3">
      <c r="A171" s="19"/>
      <c r="B171" s="22" t="s">
        <v>195</v>
      </c>
      <c r="C171" s="30" t="s">
        <v>196</v>
      </c>
      <c r="D171" s="18">
        <v>0</v>
      </c>
      <c r="E171" s="18">
        <v>933000</v>
      </c>
      <c r="F171" s="18">
        <v>0</v>
      </c>
      <c r="G171" s="18">
        <f t="shared" si="61"/>
        <v>933000</v>
      </c>
      <c r="H171" s="20">
        <f t="shared" si="62"/>
        <v>0</v>
      </c>
      <c r="I171" s="18">
        <f t="shared" si="63"/>
        <v>0</v>
      </c>
      <c r="J171" s="20">
        <f t="shared" si="64"/>
        <v>0</v>
      </c>
      <c r="K171" s="18">
        <v>0</v>
      </c>
      <c r="L171" s="18">
        <v>0</v>
      </c>
      <c r="M171" s="18">
        <v>0</v>
      </c>
      <c r="N171" s="18">
        <f t="shared" si="57"/>
        <v>0</v>
      </c>
      <c r="O171" s="20">
        <f t="shared" si="58"/>
        <v>0</v>
      </c>
      <c r="P171" s="18">
        <f t="shared" si="59"/>
        <v>0</v>
      </c>
      <c r="Q171" s="20">
        <f t="shared" si="60"/>
        <v>0</v>
      </c>
      <c r="R171" s="18">
        <f t="shared" si="47"/>
        <v>933000</v>
      </c>
      <c r="S171" s="18">
        <f t="shared" si="48"/>
        <v>0</v>
      </c>
      <c r="T171" s="18">
        <f t="shared" si="49"/>
        <v>933000</v>
      </c>
      <c r="U171" s="20">
        <f t="shared" si="50"/>
        <v>0</v>
      </c>
    </row>
    <row r="172" spans="1:23" s="10" customFormat="1" ht="27.6" x14ac:dyDescent="0.3">
      <c r="A172" s="3"/>
      <c r="B172" s="24" t="s">
        <v>225</v>
      </c>
      <c r="C172" s="28" t="s">
        <v>226</v>
      </c>
      <c r="D172" s="5">
        <v>0</v>
      </c>
      <c r="E172" s="5">
        <v>0</v>
      </c>
      <c r="F172" s="5">
        <v>0</v>
      </c>
      <c r="G172" s="5">
        <f t="shared" si="61"/>
        <v>0</v>
      </c>
      <c r="H172" s="1">
        <f t="shared" si="62"/>
        <v>0</v>
      </c>
      <c r="I172" s="5">
        <f t="shared" si="63"/>
        <v>0</v>
      </c>
      <c r="J172" s="1">
        <f t="shared" si="64"/>
        <v>0</v>
      </c>
      <c r="K172" s="5">
        <v>321791</v>
      </c>
      <c r="L172" s="5">
        <v>1615913</v>
      </c>
      <c r="M172" s="5">
        <v>1615913</v>
      </c>
      <c r="N172" s="5">
        <f t="shared" si="57"/>
        <v>0</v>
      </c>
      <c r="O172" s="1">
        <f t="shared" si="58"/>
        <v>100</v>
      </c>
      <c r="P172" s="5">
        <f t="shared" si="59"/>
        <v>1294122</v>
      </c>
      <c r="Q172" s="1">
        <f t="shared" si="60"/>
        <v>402.16227302814553</v>
      </c>
      <c r="R172" s="5">
        <f t="shared" si="47"/>
        <v>1615913</v>
      </c>
      <c r="S172" s="5">
        <f t="shared" si="48"/>
        <v>1615913</v>
      </c>
      <c r="T172" s="5">
        <f t="shared" si="49"/>
        <v>0</v>
      </c>
      <c r="U172" s="1">
        <f t="shared" si="50"/>
        <v>100</v>
      </c>
      <c r="W172" s="12"/>
    </row>
    <row r="173" spans="1:23" ht="27.6" x14ac:dyDescent="0.3">
      <c r="A173" s="19"/>
      <c r="B173" s="22" t="s">
        <v>227</v>
      </c>
      <c r="C173" s="30" t="s">
        <v>228</v>
      </c>
      <c r="D173" s="18">
        <v>0</v>
      </c>
      <c r="E173" s="18">
        <v>0</v>
      </c>
      <c r="F173" s="18">
        <v>0</v>
      </c>
      <c r="G173" s="18">
        <f t="shared" si="61"/>
        <v>0</v>
      </c>
      <c r="H173" s="20">
        <f t="shared" si="62"/>
        <v>0</v>
      </c>
      <c r="I173" s="18">
        <f t="shared" si="63"/>
        <v>0</v>
      </c>
      <c r="J173" s="20">
        <f t="shared" si="64"/>
        <v>0</v>
      </c>
      <c r="K173" s="18">
        <v>321791</v>
      </c>
      <c r="L173" s="18">
        <v>1615913</v>
      </c>
      <c r="M173" s="18">
        <v>1615913</v>
      </c>
      <c r="N173" s="18">
        <f t="shared" si="57"/>
        <v>0</v>
      </c>
      <c r="O173" s="20">
        <f t="shared" si="58"/>
        <v>100</v>
      </c>
      <c r="P173" s="18">
        <f t="shared" si="59"/>
        <v>1294122</v>
      </c>
      <c r="Q173" s="20">
        <f t="shared" si="60"/>
        <v>402.16227302814553</v>
      </c>
      <c r="R173" s="18">
        <f t="shared" si="47"/>
        <v>1615913</v>
      </c>
      <c r="S173" s="18">
        <f t="shared" si="48"/>
        <v>1615913</v>
      </c>
      <c r="T173" s="18">
        <f t="shared" si="49"/>
        <v>0</v>
      </c>
      <c r="U173" s="20">
        <f t="shared" si="50"/>
        <v>100</v>
      </c>
    </row>
    <row r="174" spans="1:23" s="10" customFormat="1" ht="27.6" x14ac:dyDescent="0.3">
      <c r="A174" s="3"/>
      <c r="B174" s="24" t="s">
        <v>197</v>
      </c>
      <c r="C174" s="28" t="s">
        <v>198</v>
      </c>
      <c r="D174" s="5">
        <v>232775.81000000003</v>
      </c>
      <c r="E174" s="5">
        <v>368903</v>
      </c>
      <c r="F174" s="5">
        <v>339879.5</v>
      </c>
      <c r="G174" s="5">
        <f t="shared" si="61"/>
        <v>29023.5</v>
      </c>
      <c r="H174" s="1">
        <f t="shared" si="62"/>
        <v>92.132484691097659</v>
      </c>
      <c r="I174" s="5">
        <f t="shared" si="63"/>
        <v>107103.68999999997</v>
      </c>
      <c r="J174" s="1">
        <f t="shared" si="64"/>
        <v>46.011520698821727</v>
      </c>
      <c r="K174" s="5">
        <v>0</v>
      </c>
      <c r="L174" s="5">
        <v>0</v>
      </c>
      <c r="M174" s="5">
        <v>0</v>
      </c>
      <c r="N174" s="5">
        <f t="shared" si="57"/>
        <v>0</v>
      </c>
      <c r="O174" s="1">
        <f t="shared" si="58"/>
        <v>0</v>
      </c>
      <c r="P174" s="5">
        <f t="shared" si="59"/>
        <v>0</v>
      </c>
      <c r="Q174" s="1">
        <f t="shared" si="60"/>
        <v>0</v>
      </c>
      <c r="R174" s="5">
        <f t="shared" ref="R174:R189" si="65">E174+L174</f>
        <v>368903</v>
      </c>
      <c r="S174" s="5">
        <f t="shared" ref="S174:S189" si="66">F174+M174</f>
        <v>339879.5</v>
      </c>
      <c r="T174" s="5">
        <f t="shared" ref="T174:T189" si="67">R174-S174</f>
        <v>29023.5</v>
      </c>
      <c r="U174" s="1">
        <f t="shared" ref="U174:U189" si="68">IF(R174=0,0,S174/R174*100)</f>
        <v>92.132484691097659</v>
      </c>
      <c r="W174" s="12"/>
    </row>
    <row r="175" spans="1:23" x14ac:dyDescent="0.3">
      <c r="A175" s="19"/>
      <c r="B175" s="22" t="s">
        <v>199</v>
      </c>
      <c r="C175" s="30" t="s">
        <v>200</v>
      </c>
      <c r="D175" s="18">
        <v>232775.81000000003</v>
      </c>
      <c r="E175" s="18">
        <v>368903</v>
      </c>
      <c r="F175" s="18">
        <v>339879.5</v>
      </c>
      <c r="G175" s="18">
        <f t="shared" si="61"/>
        <v>29023.5</v>
      </c>
      <c r="H175" s="20">
        <f t="shared" si="62"/>
        <v>92.132484691097659</v>
      </c>
      <c r="I175" s="18">
        <f t="shared" si="63"/>
        <v>107103.68999999997</v>
      </c>
      <c r="J175" s="20">
        <f t="shared" si="64"/>
        <v>46.011520698821727</v>
      </c>
      <c r="K175" s="18">
        <v>0</v>
      </c>
      <c r="L175" s="18">
        <v>0</v>
      </c>
      <c r="M175" s="18">
        <v>0</v>
      </c>
      <c r="N175" s="18">
        <f t="shared" si="57"/>
        <v>0</v>
      </c>
      <c r="O175" s="20">
        <f t="shared" si="58"/>
        <v>0</v>
      </c>
      <c r="P175" s="18">
        <f t="shared" si="59"/>
        <v>0</v>
      </c>
      <c r="Q175" s="20">
        <f t="shared" si="60"/>
        <v>0</v>
      </c>
      <c r="R175" s="18">
        <f t="shared" si="65"/>
        <v>368903</v>
      </c>
      <c r="S175" s="18">
        <f t="shared" si="66"/>
        <v>339879.5</v>
      </c>
      <c r="T175" s="18">
        <f t="shared" si="67"/>
        <v>29023.5</v>
      </c>
      <c r="U175" s="20">
        <f t="shared" si="68"/>
        <v>92.132484691097659</v>
      </c>
    </row>
    <row r="176" spans="1:23" s="10" customFormat="1" x14ac:dyDescent="0.3">
      <c r="A176" s="3"/>
      <c r="B176" s="24" t="s">
        <v>201</v>
      </c>
      <c r="C176" s="28" t="s">
        <v>202</v>
      </c>
      <c r="D176" s="5">
        <v>12129889.43</v>
      </c>
      <c r="E176" s="5">
        <v>17704992</v>
      </c>
      <c r="F176" s="5">
        <v>17452136.379999999</v>
      </c>
      <c r="G176" s="5">
        <f t="shared" si="61"/>
        <v>252855.62000000104</v>
      </c>
      <c r="H176" s="1">
        <f t="shared" si="62"/>
        <v>98.571839964683406</v>
      </c>
      <c r="I176" s="5">
        <f t="shared" si="63"/>
        <v>5322246.9499999993</v>
      </c>
      <c r="J176" s="1">
        <f t="shared" si="64"/>
        <v>43.877126668911444</v>
      </c>
      <c r="K176" s="5">
        <v>43050</v>
      </c>
      <c r="L176" s="5">
        <v>1203830</v>
      </c>
      <c r="M176" s="5">
        <v>503830</v>
      </c>
      <c r="N176" s="5">
        <f t="shared" si="57"/>
        <v>700000</v>
      </c>
      <c r="O176" s="1">
        <f t="shared" si="58"/>
        <v>41.852254886487295</v>
      </c>
      <c r="P176" s="5">
        <f t="shared" si="59"/>
        <v>460780</v>
      </c>
      <c r="Q176" s="1">
        <f t="shared" si="60"/>
        <v>1070.3368176538909</v>
      </c>
      <c r="R176" s="5">
        <f t="shared" si="65"/>
        <v>18908822</v>
      </c>
      <c r="S176" s="5">
        <f t="shared" si="66"/>
        <v>17955966.379999999</v>
      </c>
      <c r="T176" s="5">
        <f t="shared" si="67"/>
        <v>952855.62000000104</v>
      </c>
      <c r="U176" s="1">
        <f t="shared" si="68"/>
        <v>94.960788038514494</v>
      </c>
      <c r="W176" s="12"/>
    </row>
    <row r="177" spans="1:23" x14ac:dyDescent="0.3">
      <c r="A177" s="19"/>
      <c r="B177" s="22" t="s">
        <v>237</v>
      </c>
      <c r="C177" s="30" t="s">
        <v>203</v>
      </c>
      <c r="D177" s="18">
        <v>104941.87</v>
      </c>
      <c r="E177" s="18">
        <v>0</v>
      </c>
      <c r="F177" s="18">
        <v>0</v>
      </c>
      <c r="G177" s="18">
        <f t="shared" si="61"/>
        <v>0</v>
      </c>
      <c r="H177" s="20">
        <f t="shared" si="62"/>
        <v>0</v>
      </c>
      <c r="I177" s="18">
        <f t="shared" si="63"/>
        <v>-104941.87</v>
      </c>
      <c r="J177" s="20">
        <f t="shared" si="64"/>
        <v>-100</v>
      </c>
      <c r="K177" s="18">
        <v>0</v>
      </c>
      <c r="L177" s="18">
        <v>0</v>
      </c>
      <c r="M177" s="18">
        <v>0</v>
      </c>
      <c r="N177" s="18">
        <f t="shared" si="57"/>
        <v>0</v>
      </c>
      <c r="O177" s="20">
        <f t="shared" si="58"/>
        <v>0</v>
      </c>
      <c r="P177" s="18">
        <f t="shared" si="59"/>
        <v>0</v>
      </c>
      <c r="Q177" s="20">
        <f t="shared" si="60"/>
        <v>0</v>
      </c>
      <c r="R177" s="18">
        <f t="shared" si="65"/>
        <v>0</v>
      </c>
      <c r="S177" s="18">
        <f t="shared" si="66"/>
        <v>0</v>
      </c>
      <c r="T177" s="18">
        <f t="shared" si="67"/>
        <v>0</v>
      </c>
      <c r="U177" s="20">
        <f t="shared" si="68"/>
        <v>0</v>
      </c>
    </row>
    <row r="178" spans="1:23" x14ac:dyDescent="0.3">
      <c r="A178" s="19"/>
      <c r="B178" s="22" t="s">
        <v>204</v>
      </c>
      <c r="C178" s="30" t="s">
        <v>205</v>
      </c>
      <c r="D178" s="18">
        <v>1928200</v>
      </c>
      <c r="E178" s="18">
        <v>1285100</v>
      </c>
      <c r="F178" s="18">
        <v>1285100</v>
      </c>
      <c r="G178" s="18">
        <f t="shared" si="61"/>
        <v>0</v>
      </c>
      <c r="H178" s="20">
        <f t="shared" si="62"/>
        <v>100</v>
      </c>
      <c r="I178" s="18">
        <f t="shared" si="63"/>
        <v>-643100</v>
      </c>
      <c r="J178" s="20">
        <f t="shared" si="64"/>
        <v>-33.352349341354639</v>
      </c>
      <c r="K178" s="18">
        <v>0</v>
      </c>
      <c r="L178" s="18">
        <v>0</v>
      </c>
      <c r="M178" s="18">
        <v>0</v>
      </c>
      <c r="N178" s="18">
        <f t="shared" si="57"/>
        <v>0</v>
      </c>
      <c r="O178" s="20">
        <f t="shared" si="58"/>
        <v>0</v>
      </c>
      <c r="P178" s="18">
        <f t="shared" si="59"/>
        <v>0</v>
      </c>
      <c r="Q178" s="20">
        <f t="shared" si="60"/>
        <v>0</v>
      </c>
      <c r="R178" s="18">
        <f t="shared" si="65"/>
        <v>1285100</v>
      </c>
      <c r="S178" s="18">
        <f t="shared" si="66"/>
        <v>1285100</v>
      </c>
      <c r="T178" s="18">
        <f t="shared" si="67"/>
        <v>0</v>
      </c>
      <c r="U178" s="20">
        <f t="shared" si="68"/>
        <v>100</v>
      </c>
    </row>
    <row r="179" spans="1:23" ht="55.2" x14ac:dyDescent="0.3">
      <c r="A179" s="19"/>
      <c r="B179" s="22" t="s">
        <v>206</v>
      </c>
      <c r="C179" s="30" t="s">
        <v>207</v>
      </c>
      <c r="D179" s="18">
        <v>0</v>
      </c>
      <c r="E179" s="18">
        <v>3005861</v>
      </c>
      <c r="F179" s="18">
        <v>3005861</v>
      </c>
      <c r="G179" s="18">
        <f t="shared" si="61"/>
        <v>0</v>
      </c>
      <c r="H179" s="20">
        <f t="shared" si="62"/>
        <v>100</v>
      </c>
      <c r="I179" s="18">
        <f t="shared" si="63"/>
        <v>3005861</v>
      </c>
      <c r="J179" s="20">
        <f t="shared" si="64"/>
        <v>0</v>
      </c>
      <c r="K179" s="18">
        <v>0</v>
      </c>
      <c r="L179" s="18">
        <v>0</v>
      </c>
      <c r="M179" s="18">
        <v>0</v>
      </c>
      <c r="N179" s="18">
        <f t="shared" si="57"/>
        <v>0</v>
      </c>
      <c r="O179" s="20">
        <f t="shared" si="58"/>
        <v>0</v>
      </c>
      <c r="P179" s="18">
        <f t="shared" si="59"/>
        <v>0</v>
      </c>
      <c r="Q179" s="20">
        <f t="shared" si="60"/>
        <v>0</v>
      </c>
      <c r="R179" s="18">
        <f t="shared" si="65"/>
        <v>3005861</v>
      </c>
      <c r="S179" s="18">
        <f t="shared" si="66"/>
        <v>3005861</v>
      </c>
      <c r="T179" s="18">
        <f t="shared" si="67"/>
        <v>0</v>
      </c>
      <c r="U179" s="20">
        <f t="shared" si="68"/>
        <v>100</v>
      </c>
    </row>
    <row r="180" spans="1:23" ht="55.2" x14ac:dyDescent="0.3">
      <c r="A180" s="19"/>
      <c r="B180" s="22" t="s">
        <v>208</v>
      </c>
      <c r="C180" s="30" t="s">
        <v>209</v>
      </c>
      <c r="D180" s="18">
        <v>145000</v>
      </c>
      <c r="E180" s="18">
        <v>443937</v>
      </c>
      <c r="F180" s="18">
        <v>443892</v>
      </c>
      <c r="G180" s="18">
        <f t="shared" si="61"/>
        <v>45</v>
      </c>
      <c r="H180" s="20">
        <f t="shared" si="62"/>
        <v>99.989863426567283</v>
      </c>
      <c r="I180" s="18">
        <f t="shared" si="63"/>
        <v>298892</v>
      </c>
      <c r="J180" s="20">
        <f t="shared" si="64"/>
        <v>206.13241379310347</v>
      </c>
      <c r="K180" s="18">
        <v>43050</v>
      </c>
      <c r="L180" s="18">
        <v>603830</v>
      </c>
      <c r="M180" s="18">
        <v>503830</v>
      </c>
      <c r="N180" s="18">
        <f t="shared" si="57"/>
        <v>100000</v>
      </c>
      <c r="O180" s="20">
        <f t="shared" si="58"/>
        <v>83.439047414007248</v>
      </c>
      <c r="P180" s="18">
        <f t="shared" si="59"/>
        <v>460780</v>
      </c>
      <c r="Q180" s="20">
        <f t="shared" si="60"/>
        <v>1070.3368176538909</v>
      </c>
      <c r="R180" s="18">
        <f t="shared" si="65"/>
        <v>1047767</v>
      </c>
      <c r="S180" s="18">
        <f t="shared" si="66"/>
        <v>947722</v>
      </c>
      <c r="T180" s="18">
        <f t="shared" si="67"/>
        <v>100045</v>
      </c>
      <c r="U180" s="20">
        <f t="shared" si="68"/>
        <v>90.451598494703504</v>
      </c>
    </row>
    <row r="181" spans="1:23" ht="27.6" x14ac:dyDescent="0.3">
      <c r="A181" s="19"/>
      <c r="B181" s="22" t="s">
        <v>210</v>
      </c>
      <c r="C181" s="30" t="s">
        <v>55</v>
      </c>
      <c r="D181" s="18">
        <v>0</v>
      </c>
      <c r="E181" s="18">
        <v>8982700</v>
      </c>
      <c r="F181" s="18">
        <v>8982700</v>
      </c>
      <c r="G181" s="18">
        <f t="shared" si="61"/>
        <v>0</v>
      </c>
      <c r="H181" s="20">
        <f t="shared" si="62"/>
        <v>100</v>
      </c>
      <c r="I181" s="18">
        <f t="shared" si="63"/>
        <v>8982700</v>
      </c>
      <c r="J181" s="20">
        <f t="shared" si="64"/>
        <v>0</v>
      </c>
      <c r="K181" s="18">
        <v>0</v>
      </c>
      <c r="L181" s="18">
        <v>0</v>
      </c>
      <c r="M181" s="18">
        <v>0</v>
      </c>
      <c r="N181" s="18">
        <f t="shared" si="57"/>
        <v>0</v>
      </c>
      <c r="O181" s="20">
        <f t="shared" si="58"/>
        <v>0</v>
      </c>
      <c r="P181" s="18">
        <f t="shared" si="59"/>
        <v>0</v>
      </c>
      <c r="Q181" s="20">
        <f t="shared" si="60"/>
        <v>0</v>
      </c>
      <c r="R181" s="18">
        <f t="shared" si="65"/>
        <v>8982700</v>
      </c>
      <c r="S181" s="18">
        <f t="shared" si="66"/>
        <v>8982700</v>
      </c>
      <c r="T181" s="18">
        <f t="shared" si="67"/>
        <v>0</v>
      </c>
      <c r="U181" s="20">
        <f t="shared" si="68"/>
        <v>100</v>
      </c>
    </row>
    <row r="182" spans="1:23" x14ac:dyDescent="0.3">
      <c r="A182" s="19"/>
      <c r="B182" s="22" t="s">
        <v>211</v>
      </c>
      <c r="C182" s="30" t="s">
        <v>212</v>
      </c>
      <c r="D182" s="18">
        <v>4675</v>
      </c>
      <c r="E182" s="18">
        <v>22573</v>
      </c>
      <c r="F182" s="18">
        <v>21195.29</v>
      </c>
      <c r="G182" s="18">
        <f t="shared" si="61"/>
        <v>1377.7099999999991</v>
      </c>
      <c r="H182" s="20">
        <f t="shared" si="62"/>
        <v>93.896646436007629</v>
      </c>
      <c r="I182" s="18">
        <f t="shared" si="63"/>
        <v>16520.29</v>
      </c>
      <c r="J182" s="20">
        <f t="shared" si="64"/>
        <v>353.37518716577546</v>
      </c>
      <c r="K182" s="18">
        <v>0</v>
      </c>
      <c r="L182" s="18">
        <v>600000</v>
      </c>
      <c r="M182" s="18">
        <v>0</v>
      </c>
      <c r="N182" s="18">
        <f t="shared" si="57"/>
        <v>600000</v>
      </c>
      <c r="O182" s="20">
        <f t="shared" si="58"/>
        <v>0</v>
      </c>
      <c r="P182" s="18">
        <f t="shared" si="59"/>
        <v>0</v>
      </c>
      <c r="Q182" s="20">
        <f t="shared" si="60"/>
        <v>0</v>
      </c>
      <c r="R182" s="18">
        <f t="shared" si="65"/>
        <v>622573</v>
      </c>
      <c r="S182" s="18">
        <f t="shared" si="66"/>
        <v>21195.29</v>
      </c>
      <c r="T182" s="18">
        <f t="shared" si="67"/>
        <v>601377.71</v>
      </c>
      <c r="U182" s="20">
        <f t="shared" si="68"/>
        <v>3.4044666247974136</v>
      </c>
    </row>
    <row r="183" spans="1:23" x14ac:dyDescent="0.3">
      <c r="A183" s="19"/>
      <c r="B183" s="22" t="s">
        <v>213</v>
      </c>
      <c r="C183" s="30" t="s">
        <v>214</v>
      </c>
      <c r="D183" s="18">
        <v>1488986</v>
      </c>
      <c r="E183" s="18">
        <v>3079411</v>
      </c>
      <c r="F183" s="18">
        <v>3079411</v>
      </c>
      <c r="G183" s="18">
        <f t="shared" si="61"/>
        <v>0</v>
      </c>
      <c r="H183" s="20">
        <f t="shared" si="62"/>
        <v>100</v>
      </c>
      <c r="I183" s="18">
        <f t="shared" si="63"/>
        <v>1590425</v>
      </c>
      <c r="J183" s="20">
        <f t="shared" si="64"/>
        <v>106.81262281848186</v>
      </c>
      <c r="K183" s="18">
        <v>0</v>
      </c>
      <c r="L183" s="18">
        <v>0</v>
      </c>
      <c r="M183" s="18">
        <v>0</v>
      </c>
      <c r="N183" s="18">
        <f t="shared" si="57"/>
        <v>0</v>
      </c>
      <c r="O183" s="20">
        <f t="shared" si="58"/>
        <v>0</v>
      </c>
      <c r="P183" s="18">
        <f t="shared" si="59"/>
        <v>0</v>
      </c>
      <c r="Q183" s="20">
        <f t="shared" si="60"/>
        <v>0</v>
      </c>
      <c r="R183" s="18">
        <f t="shared" si="65"/>
        <v>3079411</v>
      </c>
      <c r="S183" s="18">
        <f t="shared" si="66"/>
        <v>3079411</v>
      </c>
      <c r="T183" s="18">
        <f t="shared" si="67"/>
        <v>0</v>
      </c>
      <c r="U183" s="20">
        <f t="shared" si="68"/>
        <v>100</v>
      </c>
    </row>
    <row r="184" spans="1:23" x14ac:dyDescent="0.3">
      <c r="A184" s="19"/>
      <c r="B184" s="22" t="s">
        <v>215</v>
      </c>
      <c r="C184" s="30" t="s">
        <v>216</v>
      </c>
      <c r="D184" s="18">
        <v>8458086.5600000005</v>
      </c>
      <c r="E184" s="18">
        <v>885410</v>
      </c>
      <c r="F184" s="18">
        <v>633977.09</v>
      </c>
      <c r="G184" s="18">
        <f t="shared" si="61"/>
        <v>251432.91000000003</v>
      </c>
      <c r="H184" s="20">
        <f t="shared" si="62"/>
        <v>71.602657525891956</v>
      </c>
      <c r="I184" s="18">
        <f t="shared" si="63"/>
        <v>-7824109.4700000007</v>
      </c>
      <c r="J184" s="20">
        <f t="shared" si="64"/>
        <v>-92.504485671756953</v>
      </c>
      <c r="K184" s="18">
        <v>0</v>
      </c>
      <c r="L184" s="18">
        <v>0</v>
      </c>
      <c r="M184" s="18">
        <v>0</v>
      </c>
      <c r="N184" s="18">
        <f t="shared" si="57"/>
        <v>0</v>
      </c>
      <c r="O184" s="20">
        <f t="shared" si="58"/>
        <v>0</v>
      </c>
      <c r="P184" s="18">
        <f t="shared" si="59"/>
        <v>0</v>
      </c>
      <c r="Q184" s="20">
        <f t="shared" si="60"/>
        <v>0</v>
      </c>
      <c r="R184" s="18">
        <f t="shared" si="65"/>
        <v>885410</v>
      </c>
      <c r="S184" s="18">
        <f t="shared" si="66"/>
        <v>633977.09</v>
      </c>
      <c r="T184" s="18">
        <f t="shared" si="67"/>
        <v>251432.91000000003</v>
      </c>
      <c r="U184" s="20">
        <f t="shared" si="68"/>
        <v>71.602657525891956</v>
      </c>
    </row>
    <row r="185" spans="1:23" x14ac:dyDescent="0.3">
      <c r="A185" s="19"/>
      <c r="B185" s="22" t="s">
        <v>229</v>
      </c>
      <c r="C185" s="30" t="s">
        <v>230</v>
      </c>
      <c r="D185" s="18">
        <v>0</v>
      </c>
      <c r="E185" s="18">
        <v>0</v>
      </c>
      <c r="F185" s="18">
        <v>0</v>
      </c>
      <c r="G185" s="18">
        <f t="shared" si="61"/>
        <v>0</v>
      </c>
      <c r="H185" s="20">
        <f t="shared" si="62"/>
        <v>0</v>
      </c>
      <c r="I185" s="18">
        <f t="shared" si="63"/>
        <v>0</v>
      </c>
      <c r="J185" s="20">
        <f t="shared" si="64"/>
        <v>0</v>
      </c>
      <c r="K185" s="18">
        <v>5345247.59</v>
      </c>
      <c r="L185" s="18">
        <v>67740029</v>
      </c>
      <c r="M185" s="18">
        <v>19254836.5</v>
      </c>
      <c r="N185" s="18">
        <f t="shared" si="57"/>
        <v>48485192.5</v>
      </c>
      <c r="O185" s="20">
        <f t="shared" si="58"/>
        <v>28.424606225072623</v>
      </c>
      <c r="P185" s="18">
        <f t="shared" si="59"/>
        <v>13909588.91</v>
      </c>
      <c r="Q185" s="20">
        <f t="shared" si="60"/>
        <v>260.22347282887978</v>
      </c>
      <c r="R185" s="18">
        <f t="shared" si="65"/>
        <v>67740029</v>
      </c>
      <c r="S185" s="18">
        <f t="shared" si="66"/>
        <v>19254836.5</v>
      </c>
      <c r="T185" s="18">
        <f t="shared" si="67"/>
        <v>48485192.5</v>
      </c>
      <c r="U185" s="20">
        <f t="shared" si="68"/>
        <v>28.424606225072623</v>
      </c>
    </row>
    <row r="186" spans="1:23" ht="27.6" x14ac:dyDescent="0.3">
      <c r="A186" s="19"/>
      <c r="B186" s="22" t="s">
        <v>231</v>
      </c>
      <c r="C186" s="30" t="s">
        <v>232</v>
      </c>
      <c r="D186" s="18">
        <v>0</v>
      </c>
      <c r="E186" s="18">
        <v>0</v>
      </c>
      <c r="F186" s="18">
        <v>0</v>
      </c>
      <c r="G186" s="18">
        <f t="shared" si="61"/>
        <v>0</v>
      </c>
      <c r="H186" s="20">
        <f t="shared" si="62"/>
        <v>0</v>
      </c>
      <c r="I186" s="18">
        <f t="shared" si="63"/>
        <v>0</v>
      </c>
      <c r="J186" s="20">
        <f t="shared" si="64"/>
        <v>0</v>
      </c>
      <c r="K186" s="18">
        <v>5345247.59</v>
      </c>
      <c r="L186" s="18">
        <v>67697529</v>
      </c>
      <c r="M186" s="18">
        <v>19250636.5</v>
      </c>
      <c r="N186" s="18">
        <f t="shared" si="57"/>
        <v>48446892.5</v>
      </c>
      <c r="O186" s="20">
        <f t="shared" si="58"/>
        <v>28.436246912350377</v>
      </c>
      <c r="P186" s="18">
        <f t="shared" si="59"/>
        <v>13905388.91</v>
      </c>
      <c r="Q186" s="20">
        <f t="shared" si="60"/>
        <v>260.14489835820683</v>
      </c>
      <c r="R186" s="18">
        <f t="shared" si="65"/>
        <v>67697529</v>
      </c>
      <c r="S186" s="18">
        <f t="shared" si="66"/>
        <v>19250636.5</v>
      </c>
      <c r="T186" s="18">
        <f t="shared" si="67"/>
        <v>48446892.5</v>
      </c>
      <c r="U186" s="20">
        <f t="shared" si="68"/>
        <v>28.436246912350377</v>
      </c>
    </row>
    <row r="187" spans="1:23" x14ac:dyDescent="0.3">
      <c r="A187" s="19"/>
      <c r="B187" s="22" t="s">
        <v>233</v>
      </c>
      <c r="C187" s="30" t="s">
        <v>234</v>
      </c>
      <c r="D187" s="18">
        <v>0</v>
      </c>
      <c r="E187" s="18">
        <v>0</v>
      </c>
      <c r="F187" s="18">
        <v>0</v>
      </c>
      <c r="G187" s="18">
        <f t="shared" si="61"/>
        <v>0</v>
      </c>
      <c r="H187" s="20">
        <f t="shared" si="62"/>
        <v>0</v>
      </c>
      <c r="I187" s="18">
        <f t="shared" si="63"/>
        <v>0</v>
      </c>
      <c r="J187" s="20">
        <f t="shared" si="64"/>
        <v>0</v>
      </c>
      <c r="K187" s="18">
        <v>0</v>
      </c>
      <c r="L187" s="18">
        <v>7500</v>
      </c>
      <c r="M187" s="18">
        <v>4200</v>
      </c>
      <c r="N187" s="18">
        <f t="shared" si="57"/>
        <v>3300</v>
      </c>
      <c r="O187" s="20">
        <f t="shared" si="58"/>
        <v>56.000000000000007</v>
      </c>
      <c r="P187" s="18">
        <f t="shared" si="59"/>
        <v>4200</v>
      </c>
      <c r="Q187" s="20">
        <f t="shared" si="60"/>
        <v>0</v>
      </c>
      <c r="R187" s="18">
        <f t="shared" si="65"/>
        <v>7500</v>
      </c>
      <c r="S187" s="18">
        <f t="shared" si="66"/>
        <v>4200</v>
      </c>
      <c r="T187" s="18">
        <f t="shared" si="67"/>
        <v>3300</v>
      </c>
      <c r="U187" s="20">
        <f t="shared" si="68"/>
        <v>56.000000000000007</v>
      </c>
    </row>
    <row r="188" spans="1:23" ht="27.6" x14ac:dyDescent="0.3">
      <c r="A188" s="19"/>
      <c r="B188" s="22" t="s">
        <v>235</v>
      </c>
      <c r="C188" s="30" t="s">
        <v>236</v>
      </c>
      <c r="D188" s="18">
        <v>0</v>
      </c>
      <c r="E188" s="18">
        <v>0</v>
      </c>
      <c r="F188" s="18">
        <v>0</v>
      </c>
      <c r="G188" s="18">
        <f t="shared" si="61"/>
        <v>0</v>
      </c>
      <c r="H188" s="20">
        <f t="shared" si="62"/>
        <v>0</v>
      </c>
      <c r="I188" s="18">
        <f t="shared" si="63"/>
        <v>0</v>
      </c>
      <c r="J188" s="20">
        <f t="shared" si="64"/>
        <v>0</v>
      </c>
      <c r="K188" s="18">
        <v>0</v>
      </c>
      <c r="L188" s="18">
        <v>35000</v>
      </c>
      <c r="M188" s="18">
        <v>0</v>
      </c>
      <c r="N188" s="18">
        <f t="shared" si="57"/>
        <v>35000</v>
      </c>
      <c r="O188" s="20">
        <f t="shared" si="58"/>
        <v>0</v>
      </c>
      <c r="P188" s="18">
        <f t="shared" si="59"/>
        <v>0</v>
      </c>
      <c r="Q188" s="20">
        <f t="shared" si="60"/>
        <v>0</v>
      </c>
      <c r="R188" s="18">
        <f t="shared" si="65"/>
        <v>35000</v>
      </c>
      <c r="S188" s="18">
        <f t="shared" si="66"/>
        <v>0</v>
      </c>
      <c r="T188" s="18">
        <f t="shared" si="67"/>
        <v>35000</v>
      </c>
      <c r="U188" s="20">
        <f t="shared" si="68"/>
        <v>0</v>
      </c>
    </row>
    <row r="189" spans="1:23" s="10" customFormat="1" x14ac:dyDescent="0.3">
      <c r="A189" s="3"/>
      <c r="B189" s="3">
        <v>90010300</v>
      </c>
      <c r="C189" s="28" t="s">
        <v>238</v>
      </c>
      <c r="D189" s="5">
        <v>68519036.150000006</v>
      </c>
      <c r="E189" s="5">
        <v>116469621.31</v>
      </c>
      <c r="F189" s="5">
        <v>110581302.02</v>
      </c>
      <c r="G189" s="5">
        <f t="shared" si="61"/>
        <v>5888319.2900000066</v>
      </c>
      <c r="H189" s="1">
        <f t="shared" si="62"/>
        <v>94.944330355185556</v>
      </c>
      <c r="I189" s="5">
        <f t="shared" si="63"/>
        <v>42062265.86999999</v>
      </c>
      <c r="J189" s="1">
        <f t="shared" si="64"/>
        <v>61.38770804936371</v>
      </c>
      <c r="K189" s="5">
        <v>24285337.829999998</v>
      </c>
      <c r="L189" s="5">
        <v>87932432.599999994</v>
      </c>
      <c r="M189" s="5">
        <v>36964710.869999997</v>
      </c>
      <c r="N189" s="5">
        <f t="shared" si="57"/>
        <v>50967721.729999997</v>
      </c>
      <c r="O189" s="1">
        <f t="shared" si="58"/>
        <v>42.037630231555767</v>
      </c>
      <c r="P189" s="5">
        <f t="shared" si="59"/>
        <v>12679373.039999999</v>
      </c>
      <c r="Q189" s="1">
        <f t="shared" si="60"/>
        <v>52.209992419117185</v>
      </c>
      <c r="R189" s="5">
        <f t="shared" si="65"/>
        <v>204402053.91</v>
      </c>
      <c r="S189" s="5">
        <f t="shared" si="66"/>
        <v>147546012.88999999</v>
      </c>
      <c r="T189" s="5">
        <f t="shared" si="67"/>
        <v>56856041.020000011</v>
      </c>
      <c r="U189" s="1">
        <f t="shared" si="68"/>
        <v>72.184212471253232</v>
      </c>
      <c r="W189" s="12"/>
    </row>
    <row r="195" spans="3:12" x14ac:dyDescent="0.3">
      <c r="C195" s="31" t="s">
        <v>246</v>
      </c>
      <c r="L195" s="7" t="s">
        <v>247</v>
      </c>
    </row>
  </sheetData>
  <autoFilter ref="A12:J109"/>
  <mergeCells count="22">
    <mergeCell ref="R8:U8"/>
    <mergeCell ref="R9:U9"/>
    <mergeCell ref="R10:R11"/>
    <mergeCell ref="S10:S11"/>
    <mergeCell ref="T10:U10"/>
    <mergeCell ref="K8:Q8"/>
    <mergeCell ref="L9:O9"/>
    <mergeCell ref="P9:Q10"/>
    <mergeCell ref="K10:K11"/>
    <mergeCell ref="L10:L11"/>
    <mergeCell ref="M10:M11"/>
    <mergeCell ref="N10:O10"/>
    <mergeCell ref="G10:H10"/>
    <mergeCell ref="A8:A11"/>
    <mergeCell ref="B8:B11"/>
    <mergeCell ref="C8:C11"/>
    <mergeCell ref="D8:J8"/>
    <mergeCell ref="I9:J10"/>
    <mergeCell ref="D10:D11"/>
    <mergeCell ref="E9:H9"/>
    <mergeCell ref="F10:F11"/>
    <mergeCell ref="E10:E11"/>
  </mergeCells>
  <pageMargins left="0.39370078740157483" right="0.39370078740157483" top="1.0629921259842521" bottom="0.39370078740157483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елена</cp:lastModifiedBy>
  <cp:lastPrinted>2018-02-21T09:04:49Z</cp:lastPrinted>
  <dcterms:created xsi:type="dcterms:W3CDTF">2018-01-16T12:36:32Z</dcterms:created>
  <dcterms:modified xsi:type="dcterms:W3CDTF">2018-02-28T14:26:51Z</dcterms:modified>
</cp:coreProperties>
</file>