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372" windowWidth="10836" windowHeight="895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перев'!$4:$4</definedName>
    <definedName name="_xlnm.Print_Area" localSheetId="0">'розподіл вільн залиш та перев'!$A$1:$R$111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42" i="11" l="1"/>
  <c r="D52" i="11" l="1"/>
  <c r="S84" i="11" l="1"/>
  <c r="P107" i="11"/>
  <c r="P71" i="11"/>
  <c r="P66" i="11"/>
  <c r="E50" i="11" l="1"/>
  <c r="P106" i="11"/>
  <c r="D22" i="11"/>
  <c r="P94" i="11"/>
  <c r="P86" i="11"/>
  <c r="E94" i="11"/>
  <c r="E86" i="11"/>
  <c r="E14" i="11"/>
  <c r="E51" i="11" s="1"/>
  <c r="D58" i="11" l="1"/>
  <c r="D107" i="11" s="1"/>
  <c r="P78" i="11"/>
  <c r="D51" i="11" l="1"/>
  <c r="D108" i="11" l="1"/>
  <c r="D53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F50" i="11"/>
  <c r="G50" i="11"/>
  <c r="H50" i="11"/>
  <c r="I50" i="11"/>
  <c r="J50" i="11"/>
  <c r="K50" i="11"/>
  <c r="L50" i="11"/>
  <c r="M50" i="11"/>
  <c r="N50" i="11"/>
  <c r="O50" i="11"/>
  <c r="P50" i="11"/>
  <c r="D50" i="11"/>
  <c r="F107" i="11"/>
  <c r="G107" i="11"/>
  <c r="H107" i="11"/>
  <c r="I107" i="11"/>
  <c r="J107" i="11"/>
  <c r="K107" i="11"/>
  <c r="L107" i="11"/>
  <c r="M107" i="11"/>
  <c r="N107" i="11"/>
  <c r="O107" i="11"/>
  <c r="Q114" i="11" l="1"/>
  <c r="S108" i="11" l="1"/>
  <c r="D115" i="11" l="1"/>
  <c r="D116" i="11" s="1"/>
</calcChain>
</file>

<file path=xl/sharedStrings.xml><?xml version="1.0" encoding="utf-8"?>
<sst xmlns="http://schemas.openxmlformats.org/spreadsheetml/2006/main" count="182" uniqueCount="107">
  <si>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</si>
  <si>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</si>
  <si>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</si>
  <si>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</si>
  <si>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</si>
  <si>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</si>
  <si>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</si>
  <si>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</si>
  <si>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>Загальний фонд</t>
  </si>
  <si>
    <t>Разом</t>
  </si>
  <si>
    <t>Перелача коштів до СФ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</si>
  <si>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</si>
  <si>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</si>
  <si>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Спрямування вільного залишку бюджетних коштів на початок року:</t>
  </si>
  <si>
    <t>разом</t>
  </si>
  <si>
    <t>Разом загальний фонд</t>
  </si>
  <si>
    <t>фінансова підтримка ради ветеранів</t>
  </si>
  <si>
    <t xml:space="preserve">залишок </t>
  </si>
  <si>
    <t>За рахунок передачі коштів із загального фонду</t>
  </si>
  <si>
    <t>0214060</t>
  </si>
  <si>
    <t>0219770</t>
  </si>
  <si>
    <t xml:space="preserve">Пропонується внести такі зміни до  міського бюджету : </t>
  </si>
  <si>
    <t>розподіл субвенції з обласного бюджету на виконання доручень виборців депутатами обласної ради</t>
  </si>
  <si>
    <t>.0211020</t>
  </si>
  <si>
    <t>.0210150</t>
  </si>
  <si>
    <t>.0211010</t>
  </si>
  <si>
    <t>проведення технічної інвентарізації та складання технічного паспорту міні-футбольного поля за адресою : м.Зеленодольськ</t>
  </si>
  <si>
    <t>придбання шафи для бібліотеки для дітей м.Зеленодольськ</t>
  </si>
  <si>
    <t>.0216030</t>
  </si>
  <si>
    <t>придбання бібліотечних фондів (періодичних видань) для бібліотеки для дітей м.Зеленодольськ</t>
  </si>
  <si>
    <t>0214030</t>
  </si>
  <si>
    <t>За рахунок залишку коштів бюджету розвитку на початок року</t>
  </si>
  <si>
    <t>придбання ноутбуку для Зеленодольської школи мистецтв</t>
  </si>
  <si>
    <t>.0211100</t>
  </si>
  <si>
    <t>ремонт бетонного покриття на території Зеленодольської ЗШ № 1</t>
  </si>
  <si>
    <t>придбання матеріалів для бібліотеки для дорослих м.Зеленодольськ</t>
  </si>
  <si>
    <t>придбання бібліотечних фондів (періодичних видань) для бібліотеки для дорослих м.Зеленодольськ</t>
  </si>
  <si>
    <t>розробка енергетичного поспорту Мар'янська ЗОШ № 2</t>
  </si>
  <si>
    <t>поточний ремонт пам'ятнику в м.Зеленодольськ</t>
  </si>
  <si>
    <t>поточний ремонт фонтану в м.Зеленодольськ</t>
  </si>
  <si>
    <t>.0213192</t>
  </si>
  <si>
    <t>поточний ремонт будівлі ДНЗ "Росинка"</t>
  </si>
  <si>
    <t>додатково на захід "Мар’янський сільський будинок культури: ноутбук"</t>
  </si>
  <si>
    <t>.0214060</t>
  </si>
  <si>
    <t>послуги з обслуговування системи водопостачання ДНЗ "Дзвіночок" Костромка 4078, "Попелюшка" 4078, "Журавка" 6192, "Росинка" 4078, "Малятко" 4078, "Дзвіночок" Мар'янське 4078</t>
  </si>
  <si>
    <t>послуги з обслуговування системи водопостачання Великокостромська ЗШ 4078, Зеленодольська ЗШ №1 4078, Зеленодольська ЗШ № 2 4078, Мар'янська ЗШ № 1 4078, Мар'янська № 2 4078</t>
  </si>
  <si>
    <t>.0211040</t>
  </si>
  <si>
    <t>послуги з обслуговування системи водопостачання АРЛІ</t>
  </si>
  <si>
    <t>.0217350</t>
  </si>
  <si>
    <t>розроблення генерального плану села Велика Костромка</t>
  </si>
  <si>
    <t>придбання флеш-накопичувачів для ПК "Ювілейний" (депутатська субвенція)</t>
  </si>
  <si>
    <t>.021162</t>
  </si>
  <si>
    <t>виплата грошової винагороди обдарованим дітям (депутатська субвенція)</t>
  </si>
  <si>
    <t>придбання акустичної системи для ПК "Ювілейний"  (депутатська субвенція)</t>
  </si>
  <si>
    <t>Зміна кодів бюджетної класифікації</t>
  </si>
  <si>
    <t>.0217310</t>
  </si>
  <si>
    <t>.0217330</t>
  </si>
  <si>
    <t>Проект реконструкції вуличного освітлення вул.Шкільна, вул.Весела с.М,Костромка</t>
  </si>
  <si>
    <t>Розполіл депутатської субвенції</t>
  </si>
  <si>
    <t>придбання принтеру для виконкому (1 шт.)</t>
  </si>
  <si>
    <t>послуги з видачі технічних умов на реконструкцію об'єктів системи газопостачання Мар'янська ЗОШ № 1</t>
  </si>
  <si>
    <t>послуги з видачі технічних умов на реконструкцію об'єктів системи газопостачання Мар'янська ЗОШ № 2</t>
  </si>
  <si>
    <t>.0216020</t>
  </si>
  <si>
    <t>приєднання до електричних мереж  мережі вуличного освітлення в парковій зоні м.Зеленодольськ</t>
  </si>
  <si>
    <t>послуги з фарбування вуличних лавок м.Зеленодольськ</t>
  </si>
  <si>
    <t>співфінансування 10% по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: додатково  Зеленодольська ЗШ № 1  на ноутбуки 3 шт. 4558, Зеленодольська ЗШ № 2 3000, Великокостромська ЗШ багатофункціональний пристрій 1547, Мар'янська ЗШ № 1 ноутбук 1500, Мар'янська ЗШ № 2 ноутбук 1500, Мар'янська ПШ ноутбук 1500</t>
  </si>
  <si>
    <t>Захїд "Придбання проектору для АРЛІ" на суму 8463 грн. виключити, збільшити на 8463 грн. видатки на захід "Придбання ноутбуку для АРЛІ"</t>
  </si>
  <si>
    <t>.0217362</t>
  </si>
  <si>
    <t xml:space="preserve">Включити до плану доходів КБКД 41033200 Субвенція з державного бюджету місцевим бюджетам на формування інфраструктури об'єднаних територіальних громад в сумі 3475600 грн.
</t>
  </si>
  <si>
    <t>За рахунок коштів інфраструктурної субвенції</t>
  </si>
  <si>
    <t>Реконструкція системи газопостачання комунального закладу "Мар'янська загальноосвітня школа І - ІІІ ступенів № 2, яка знаходиться за адресою с.Мар'янське, вул.Центральна (Леніна), 20 Апостолівського району Дніпропетровської області</t>
  </si>
  <si>
    <t>Капітальний ремонт адміністративної будівлі Зеленодольської міської ради, яка знаходиться за адресою вул.Фартушного,19 с.Велика Костромка Апостолівського району Дніпропетровської області</t>
  </si>
  <si>
    <t>Реконструкція будівлі котельні ДНЗ "Дзвіночок" по вул.Тернівка,46 в с.Мар'янське Апостолівського району Дніпропетровської області</t>
  </si>
  <si>
    <t>Капітальний ремонт санітарних вузлів Зеленодольської загальноосвітньої школи І-ІІІ ступенів № 1 за адресою : м,Зеленодольськ, вул. Спортивна,3 Апостолівського району (молодший корпус)</t>
  </si>
  <si>
    <t xml:space="preserve">Капітальний ремонт санітарних вузлів Зеленодольської загальноосвітньої школи І-ІІІ ступенів № 2 за адресою : м,Зеленодольськ, вул. Рибалко,7  Апостолівського району </t>
  </si>
  <si>
    <t>Розробка проекту капітального ремонту адміністративної будівлі Зеленодольської міської ради за адресоб вул. Фартушного,19 с.Велика Костромка</t>
  </si>
  <si>
    <t xml:space="preserve">Розробка проекту реконструкції будівлі котельні ДНЗ "Дзвіночок" по вул.Тернівка,46 в с.Мар'янське </t>
  </si>
  <si>
    <t>Розробка проекту капітального ремонту санітарних  вузлів  Зеленодольської загальноосвітньої школи І- ІІІ ступенів № 1 за адресою: м.Зеленодольськ, вул.Спортивна,3</t>
  </si>
  <si>
    <t>Розробка проекту капітального ремонту санітарних  вузлів  Зеленодольської загальноосвітньої школи І- ІІІ ступенів № 2 за адресою м.Зеленодольськ, вул.Рибалко,7</t>
  </si>
  <si>
    <t>.0217321</t>
  </si>
  <si>
    <t>Разом видатки ЗФ</t>
  </si>
  <si>
    <t>За рахунок коштів субвенції з місцевого бюджету на забезпечення якісної, сучасної та доступної загальної середньої освіти "Нова українська щкола" за рахунок відповідної субвенції з державного бюджету</t>
  </si>
  <si>
    <r>
      <rPr>
        <b/>
        <sz val="12"/>
        <color indexed="8"/>
        <rFont val="Times New Roman"/>
        <family val="1"/>
        <charset val="204"/>
      </rPr>
      <t>Включити до плану доходів КБКД 41051400 «Субвенція з місцевого бюджету на забезпечення якісної, сучасної та доступної загальної середньої освіти "Нова українська школа"</t>
    </r>
    <r>
      <rPr>
        <sz val="12"/>
        <color indexed="8"/>
        <rFont val="Times New Roman"/>
        <family val="1"/>
        <charset val="204"/>
      </rPr>
      <t xml:space="preserve"> за рахунок відповідної субвенції з державного бюджету» - 501109 гривень
у тому числі:
на придбання дидактичного матеріалу , сучасних меблів, обладнання для початкових класів (поточні видатки) 
</t>
    </r>
  </si>
  <si>
    <t>Зеленодольська ЗОШ № 1</t>
  </si>
  <si>
    <t>Зеленодольська ЗОШ № 2</t>
  </si>
  <si>
    <t>Великостромська ЗОШ</t>
  </si>
  <si>
    <t>Мар'янська ЗОШ № 1</t>
  </si>
  <si>
    <t>Мар'янська ЗОШ № 2</t>
  </si>
  <si>
    <t>Мар'янська ПШ</t>
  </si>
  <si>
    <t>Зеленодольська ЗОШ № 1: придбання інтерактивних  дошок (3 шт.)</t>
  </si>
  <si>
    <t xml:space="preserve">Зеленодольська ЗОШ № 1: придбання інтерактивних  дошок </t>
  </si>
  <si>
    <t xml:space="preserve">Зеленодольська ЗОШ № 2 : придбання інтерактивних дошок (2 шт.) </t>
  </si>
  <si>
    <t>Великостромська ЗОШ : придбання проектору (1 шт.)</t>
  </si>
  <si>
    <t xml:space="preserve">Великостромська ЗОШ : придбання проектору </t>
  </si>
  <si>
    <t>Мар'янська ЗОШ № 1 : придбання проектору</t>
  </si>
  <si>
    <t>Мар'янська ЗОШ № 2 : придбання принтеру</t>
  </si>
  <si>
    <t>Співфінансування за рахунок власних коштів (спрямування вільного залишку на початок року)</t>
  </si>
  <si>
    <t>Апостолівський  районний ліцей-інтернат : придбання багатофункціонального пристрою 5300, флеш пам'яті 280</t>
  </si>
  <si>
    <t>передача коштів до спеціального фонду на придбання акустичної системи ПК "Ювілейний" 14500, придбання ноутбуку для АРЛІ 6500, придбання ноутбуку для Зеленодольської ЗШ № 1 15000</t>
  </si>
  <si>
    <t>придбання принтеру для Зеленодольської ЗШ № 1</t>
  </si>
  <si>
    <t>придбання ноутбуку для АРЛІ  (депутатська субвенція)</t>
  </si>
  <si>
    <t>придбання ноутбуку для Зеленодольської ЗШ № 1  (депутатська субвенція)</t>
  </si>
  <si>
    <t>За рахунок депутатської субвенції</t>
  </si>
  <si>
    <t>.0211090</t>
  </si>
  <si>
    <t>заміна  дверей в Зеленодольському ЦПР</t>
  </si>
  <si>
    <t>коригування, зміна назви та експертиза робочого проекту "Реконструкція системи газопостачання комунального закладу "Мар'янська загальноосвітня школа І-ІІІ ступенів № 2"</t>
  </si>
  <si>
    <t>Пояснювальна записка до рішення Зеленодольської міської ради від   06 червня  2018 р. №  737    "Про внесення змін до рішення Зеленодольської міської ради  від 20 грудня 2017 року №625 "Про міський бюджет на 2018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</si>
</sst>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0_ ;[Red]\-0.00\ "/>
    <numFmt numFmtId="166" formatCode="0.000_ ;[Red]\-0.000\ 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115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6" fillId="0" borderId="3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2" xfId="1" quotePrefix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0" applyFont="1" applyBorder="1"/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left" vertical="top"/>
    </xf>
    <xf numFmtId="164" fontId="10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13" fillId="0" borderId="0" xfId="0" applyFont="1"/>
    <xf numFmtId="0" fontId="6" fillId="0" borderId="2" xfId="1" applyFont="1" applyFill="1" applyBorder="1" applyAlignment="1">
      <alignment horizontal="left" vertical="center"/>
    </xf>
    <xf numFmtId="0" fontId="6" fillId="0" borderId="2" xfId="1" quotePrefix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6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1" fillId="0" borderId="4" xfId="0" applyFont="1" applyBorder="1"/>
    <xf numFmtId="165" fontId="5" fillId="0" borderId="2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5" fillId="0" borderId="2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6" fillId="0" borderId="4" xfId="1" applyFont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164" fontId="6" fillId="0" borderId="0" xfId="1" applyNumberFormat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 wrapText="1"/>
    </xf>
    <xf numFmtId="0" fontId="6" fillId="0" borderId="5" xfId="1" quotePrefix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6" fillId="0" borderId="3" xfId="1" quotePrefix="1" applyFont="1" applyFill="1" applyBorder="1" applyAlignment="1">
      <alignment horizontal="left" vertical="center"/>
    </xf>
    <xf numFmtId="0" fontId="6" fillId="0" borderId="5" xfId="1" quotePrefix="1" applyFont="1" applyFill="1" applyBorder="1" applyAlignment="1">
      <alignment horizontal="left" vertical="center"/>
    </xf>
    <xf numFmtId="0" fontId="6" fillId="0" borderId="4" xfId="1" quotePrefix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T116"/>
  <sheetViews>
    <sheetView tabSelected="1" view="pageBreakPreview" topLeftCell="A80" zoomScale="90" zoomScaleNormal="80" zoomScaleSheetLayoutView="90" workbookViewId="0">
      <selection activeCell="B88" sqref="B88:B90"/>
    </sheetView>
  </sheetViews>
  <sheetFormatPr defaultColWidth="9.109375" defaultRowHeight="15.6" x14ac:dyDescent="0.25"/>
  <cols>
    <col min="1" max="1" width="10.88671875" style="1" customWidth="1"/>
    <col min="2" max="2" width="13.5546875" style="1" customWidth="1"/>
    <col min="3" max="3" width="8.109375" style="1" hidden="1" customWidth="1"/>
    <col min="4" max="4" width="12.5546875" style="40" customWidth="1"/>
    <col min="5" max="5" width="10.33203125" style="40" customWidth="1"/>
    <col min="6" max="15" width="12.33203125" style="40" hidden="1" customWidth="1"/>
    <col min="16" max="16" width="14.5546875" style="40" customWidth="1"/>
    <col min="17" max="17" width="89" style="1" customWidth="1"/>
    <col min="18" max="18" width="28.88671875" style="2" hidden="1" customWidth="1"/>
    <col min="19" max="19" width="13.88671875" style="1" customWidth="1"/>
    <col min="20" max="20" width="16.88671875" style="1" customWidth="1"/>
    <col min="21" max="16384" width="9.109375" style="1"/>
  </cols>
  <sheetData>
    <row r="1" spans="1:18" ht="42" customHeight="1" x14ac:dyDescent="0.25">
      <c r="A1" s="100" t="s">
        <v>106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x14ac:dyDescent="0.25">
      <c r="A2" s="101" t="s">
        <v>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73.5" customHeight="1" x14ac:dyDescent="0.25">
      <c r="A3" s="5" t="s">
        <v>6</v>
      </c>
      <c r="B3" s="5" t="s">
        <v>1</v>
      </c>
      <c r="C3" s="6"/>
      <c r="D3" s="30" t="s">
        <v>2</v>
      </c>
      <c r="E3" s="30" t="s">
        <v>3</v>
      </c>
      <c r="F3" s="31">
        <v>1111</v>
      </c>
      <c r="G3" s="31">
        <v>1120</v>
      </c>
      <c r="H3" s="31">
        <v>1132</v>
      </c>
      <c r="I3" s="31">
        <v>1131</v>
      </c>
      <c r="J3" s="31">
        <v>1343</v>
      </c>
      <c r="K3" s="31">
        <v>2110</v>
      </c>
      <c r="L3" s="31">
        <v>2132</v>
      </c>
      <c r="M3" s="31">
        <v>2133</v>
      </c>
      <c r="N3" s="31">
        <v>1137</v>
      </c>
      <c r="O3" s="31">
        <v>1135</v>
      </c>
      <c r="P3" s="31" t="s">
        <v>7</v>
      </c>
      <c r="Q3" s="10" t="s">
        <v>4</v>
      </c>
      <c r="R3" s="10" t="s">
        <v>0</v>
      </c>
    </row>
    <row r="4" spans="1:18" s="8" customFormat="1" x14ac:dyDescent="0.25">
      <c r="A4" s="3">
        <v>1</v>
      </c>
      <c r="B4" s="3">
        <v>2</v>
      </c>
      <c r="C4" s="3"/>
      <c r="D4" s="32">
        <v>3</v>
      </c>
      <c r="E4" s="32">
        <v>4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">
        <v>5</v>
      </c>
      <c r="R4" s="4">
        <v>6</v>
      </c>
    </row>
    <row r="5" spans="1:18" s="13" customFormat="1" x14ac:dyDescent="0.25">
      <c r="A5" s="105" t="s">
        <v>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  <c r="R5" s="14"/>
    </row>
    <row r="6" spans="1:18" s="13" customFormat="1" ht="40.799999999999997" customHeight="1" x14ac:dyDescent="0.25">
      <c r="A6" s="108" t="s">
        <v>68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4"/>
    </row>
    <row r="7" spans="1:18" s="13" customFormat="1" ht="57.6" customHeight="1" x14ac:dyDescent="0.25">
      <c r="A7" s="94" t="s">
        <v>82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  <c r="R7" s="14"/>
    </row>
    <row r="8" spans="1:18" s="13" customFormat="1" ht="19.2" customHeight="1" x14ac:dyDescent="0.3">
      <c r="A8" s="16" t="s">
        <v>23</v>
      </c>
      <c r="B8" s="69">
        <v>2210</v>
      </c>
      <c r="C8" s="55"/>
      <c r="D8" s="55"/>
      <c r="E8" s="55">
        <v>149085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 t="s">
        <v>83</v>
      </c>
      <c r="R8" s="14"/>
    </row>
    <row r="9" spans="1:18" s="13" customFormat="1" ht="18.600000000000001" customHeight="1" x14ac:dyDescent="0.3">
      <c r="A9" s="16" t="s">
        <v>23</v>
      </c>
      <c r="B9" s="69">
        <v>2210</v>
      </c>
      <c r="C9" s="55"/>
      <c r="D9" s="55"/>
      <c r="E9" s="55">
        <v>113040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84</v>
      </c>
      <c r="R9" s="14"/>
    </row>
    <row r="10" spans="1:18" s="13" customFormat="1" ht="16.2" customHeight="1" x14ac:dyDescent="0.3">
      <c r="A10" s="16" t="s">
        <v>23</v>
      </c>
      <c r="B10" s="69">
        <v>2210</v>
      </c>
      <c r="C10" s="55"/>
      <c r="D10" s="55"/>
      <c r="E10" s="55">
        <v>41448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 t="s">
        <v>85</v>
      </c>
      <c r="R10" s="14"/>
    </row>
    <row r="11" spans="1:18" s="13" customFormat="1" ht="18.600000000000001" customHeight="1" x14ac:dyDescent="0.3">
      <c r="A11" s="16" t="s">
        <v>23</v>
      </c>
      <c r="B11" s="69">
        <v>2210</v>
      </c>
      <c r="C11" s="55"/>
      <c r="D11" s="55"/>
      <c r="E11" s="55">
        <v>30144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 t="s">
        <v>86</v>
      </c>
      <c r="R11" s="14"/>
    </row>
    <row r="12" spans="1:18" s="13" customFormat="1" ht="15" customHeight="1" x14ac:dyDescent="0.3">
      <c r="A12" s="16" t="s">
        <v>23</v>
      </c>
      <c r="B12" s="69">
        <v>2210</v>
      </c>
      <c r="C12" s="55"/>
      <c r="D12" s="55"/>
      <c r="E12" s="55">
        <v>23804</v>
      </c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 t="s">
        <v>87</v>
      </c>
      <c r="R12" s="14"/>
    </row>
    <row r="13" spans="1:18" s="13" customFormat="1" ht="16.2" customHeight="1" x14ac:dyDescent="0.3">
      <c r="A13" s="16" t="s">
        <v>23</v>
      </c>
      <c r="B13" s="69">
        <v>2210</v>
      </c>
      <c r="C13" s="55"/>
      <c r="D13" s="55"/>
      <c r="E13" s="55">
        <v>22170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 t="s">
        <v>88</v>
      </c>
      <c r="R13" s="14"/>
    </row>
    <row r="14" spans="1:18" s="13" customFormat="1" ht="16.2" customHeight="1" x14ac:dyDescent="0.3">
      <c r="A14" s="79" t="s">
        <v>14</v>
      </c>
      <c r="B14" s="3"/>
      <c r="C14" s="58"/>
      <c r="D14" s="58"/>
      <c r="E14" s="58">
        <f>SUM(E8:E13)</f>
        <v>379691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14"/>
    </row>
    <row r="15" spans="1:18" s="13" customFormat="1" ht="16.2" customHeight="1" x14ac:dyDescent="0.3">
      <c r="A15" s="79" t="s">
        <v>96</v>
      </c>
      <c r="B15" s="53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4"/>
    </row>
    <row r="16" spans="1:18" s="13" customFormat="1" ht="16.2" customHeight="1" x14ac:dyDescent="0.3">
      <c r="A16" s="16" t="s">
        <v>23</v>
      </c>
      <c r="B16" s="69">
        <v>2210</v>
      </c>
      <c r="C16" s="55"/>
      <c r="D16" s="55">
        <v>708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 t="s">
        <v>83</v>
      </c>
      <c r="R16" s="14"/>
    </row>
    <row r="17" spans="1:18" s="13" customFormat="1" ht="16.2" hidden="1" customHeight="1" x14ac:dyDescent="0.3">
      <c r="A17" s="16" t="s">
        <v>23</v>
      </c>
      <c r="B17" s="69">
        <v>2210</v>
      </c>
      <c r="C17" s="55"/>
      <c r="D17" s="55"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 t="s">
        <v>84</v>
      </c>
      <c r="R17" s="14"/>
    </row>
    <row r="18" spans="1:18" s="13" customFormat="1" ht="16.2" customHeight="1" x14ac:dyDescent="0.3">
      <c r="A18" s="16" t="s">
        <v>23</v>
      </c>
      <c r="B18" s="69">
        <v>2210</v>
      </c>
      <c r="C18" s="55"/>
      <c r="D18" s="55">
        <v>5405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 t="s">
        <v>85</v>
      </c>
      <c r="R18" s="14"/>
    </row>
    <row r="19" spans="1:18" s="13" customFormat="1" ht="16.2" customHeight="1" x14ac:dyDescent="0.3">
      <c r="A19" s="16" t="s">
        <v>23</v>
      </c>
      <c r="B19" s="69">
        <v>2210</v>
      </c>
      <c r="C19" s="55"/>
      <c r="D19" s="55">
        <v>4016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 t="s">
        <v>86</v>
      </c>
      <c r="R19" s="14"/>
    </row>
    <row r="20" spans="1:18" s="13" customFormat="1" ht="16.2" customHeight="1" x14ac:dyDescent="0.3">
      <c r="A20" s="16" t="s">
        <v>23</v>
      </c>
      <c r="B20" s="69">
        <v>2210</v>
      </c>
      <c r="C20" s="55"/>
      <c r="D20" s="55">
        <v>3012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 t="s">
        <v>87</v>
      </c>
      <c r="R20" s="14"/>
    </row>
    <row r="21" spans="1:18" s="13" customFormat="1" ht="16.2" customHeight="1" x14ac:dyDescent="0.3">
      <c r="A21" s="16" t="s">
        <v>23</v>
      </c>
      <c r="B21" s="69">
        <v>2210</v>
      </c>
      <c r="C21" s="55"/>
      <c r="D21" s="55">
        <v>2629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 t="s">
        <v>88</v>
      </c>
      <c r="R21" s="14"/>
    </row>
    <row r="22" spans="1:18" s="13" customFormat="1" ht="16.2" customHeight="1" x14ac:dyDescent="0.3">
      <c r="A22" s="79" t="s">
        <v>14</v>
      </c>
      <c r="B22" s="3"/>
      <c r="C22" s="58"/>
      <c r="D22" s="58">
        <f>SUM(D16:D21)</f>
        <v>15770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14"/>
    </row>
    <row r="23" spans="1:18" s="13" customFormat="1" x14ac:dyDescent="0.3">
      <c r="A23" s="60" t="s">
        <v>13</v>
      </c>
      <c r="B23" s="22"/>
      <c r="C23" s="3"/>
      <c r="D23" s="32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"/>
      <c r="R23" s="14"/>
    </row>
    <row r="24" spans="1:18" s="13" customFormat="1" ht="31.2" x14ac:dyDescent="0.3">
      <c r="A24" s="16" t="s">
        <v>28</v>
      </c>
      <c r="B24" s="53">
        <v>2240</v>
      </c>
      <c r="C24" s="3"/>
      <c r="D24" s="30">
        <v>5940</v>
      </c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52" t="s">
        <v>26</v>
      </c>
      <c r="R24" s="14"/>
    </row>
    <row r="25" spans="1:18" s="13" customFormat="1" x14ac:dyDescent="0.3">
      <c r="A25" s="16" t="s">
        <v>23</v>
      </c>
      <c r="B25" s="53">
        <v>2240</v>
      </c>
      <c r="C25" s="3"/>
      <c r="D25" s="30">
        <v>72034</v>
      </c>
      <c r="E25" s="30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56" t="s">
        <v>34</v>
      </c>
      <c r="R25" s="14"/>
    </row>
    <row r="26" spans="1:18" s="13" customFormat="1" x14ac:dyDescent="0.3">
      <c r="A26" s="16" t="s">
        <v>23</v>
      </c>
      <c r="B26" s="53">
        <v>2240</v>
      </c>
      <c r="C26" s="3"/>
      <c r="D26" s="30">
        <v>6000</v>
      </c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56" t="s">
        <v>37</v>
      </c>
      <c r="R26" s="14"/>
    </row>
    <row r="27" spans="1:18" s="13" customFormat="1" x14ac:dyDescent="0.3">
      <c r="A27" s="16" t="s">
        <v>28</v>
      </c>
      <c r="B27" s="53">
        <v>2240</v>
      </c>
      <c r="C27" s="3"/>
      <c r="D27" s="30">
        <v>1728</v>
      </c>
      <c r="E27" s="32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56" t="s">
        <v>38</v>
      </c>
      <c r="R27" s="14"/>
    </row>
    <row r="28" spans="1:18" s="13" customFormat="1" x14ac:dyDescent="0.3">
      <c r="A28" s="16" t="s">
        <v>28</v>
      </c>
      <c r="B28" s="53">
        <v>2240</v>
      </c>
      <c r="C28" s="3"/>
      <c r="D28" s="30">
        <v>4524</v>
      </c>
      <c r="E28" s="30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25" t="s">
        <v>39</v>
      </c>
      <c r="R28" s="14"/>
    </row>
    <row r="29" spans="1:18" s="13" customFormat="1" x14ac:dyDescent="0.25">
      <c r="A29" s="23" t="s">
        <v>40</v>
      </c>
      <c r="B29" s="5">
        <v>2610</v>
      </c>
      <c r="C29" s="3"/>
      <c r="D29" s="30">
        <v>6900</v>
      </c>
      <c r="E29" s="30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25" t="s">
        <v>16</v>
      </c>
      <c r="R29" s="14"/>
    </row>
    <row r="30" spans="1:18" s="13" customFormat="1" x14ac:dyDescent="0.25">
      <c r="A30" s="23" t="s">
        <v>25</v>
      </c>
      <c r="B30" s="5">
        <v>2240</v>
      </c>
      <c r="C30" s="3"/>
      <c r="D30" s="30">
        <v>50207</v>
      </c>
      <c r="E30" s="30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25" t="s">
        <v>41</v>
      </c>
      <c r="R30" s="14"/>
    </row>
    <row r="31" spans="1:18" s="13" customFormat="1" x14ac:dyDescent="0.3">
      <c r="A31" s="23" t="s">
        <v>24</v>
      </c>
      <c r="B31" s="5">
        <v>2210</v>
      </c>
      <c r="C31" s="3"/>
      <c r="D31" s="30">
        <v>5000</v>
      </c>
      <c r="E31" s="30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16" t="s">
        <v>59</v>
      </c>
      <c r="R31" s="14"/>
    </row>
    <row r="32" spans="1:18" s="9" customFormat="1" ht="46.8" x14ac:dyDescent="0.3">
      <c r="A32" s="23" t="s">
        <v>25</v>
      </c>
      <c r="B32" s="7">
        <v>2240</v>
      </c>
      <c r="C32" s="3"/>
      <c r="D32" s="34">
        <v>26582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15" t="s">
        <v>44</v>
      </c>
      <c r="R32" s="11"/>
    </row>
    <row r="33" spans="1:18" s="9" customFormat="1" ht="46.8" x14ac:dyDescent="0.3">
      <c r="A33" s="23" t="s">
        <v>23</v>
      </c>
      <c r="B33" s="51">
        <v>2240</v>
      </c>
      <c r="C33" s="3"/>
      <c r="D33" s="34">
        <v>20390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15" t="s">
        <v>45</v>
      </c>
      <c r="R33" s="11"/>
    </row>
    <row r="34" spans="1:18" s="9" customFormat="1" x14ac:dyDescent="0.3">
      <c r="A34" s="23" t="s">
        <v>46</v>
      </c>
      <c r="B34" s="7">
        <v>2240</v>
      </c>
      <c r="C34" s="3"/>
      <c r="D34" s="34">
        <v>4078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15" t="s">
        <v>47</v>
      </c>
      <c r="R34" s="11"/>
    </row>
    <row r="35" spans="1:18" s="9" customFormat="1" ht="31.2" x14ac:dyDescent="0.3">
      <c r="A35" s="23" t="s">
        <v>23</v>
      </c>
      <c r="B35" s="61">
        <v>2240</v>
      </c>
      <c r="C35" s="3"/>
      <c r="D35" s="34">
        <v>1211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15" t="s">
        <v>60</v>
      </c>
      <c r="R35" s="11"/>
    </row>
    <row r="36" spans="1:18" s="9" customFormat="1" ht="31.2" x14ac:dyDescent="0.3">
      <c r="A36" s="23" t="s">
        <v>23</v>
      </c>
      <c r="B36" s="61">
        <v>2240</v>
      </c>
      <c r="C36" s="3"/>
      <c r="D36" s="34">
        <v>1211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15" t="s">
        <v>61</v>
      </c>
      <c r="R36" s="11"/>
    </row>
    <row r="37" spans="1:18" s="9" customFormat="1" ht="31.2" x14ac:dyDescent="0.3">
      <c r="A37" s="23" t="s">
        <v>62</v>
      </c>
      <c r="B37" s="61">
        <v>2240</v>
      </c>
      <c r="C37" s="3"/>
      <c r="D37" s="34">
        <v>10848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15" t="s">
        <v>63</v>
      </c>
      <c r="R37" s="11"/>
    </row>
    <row r="38" spans="1:18" s="9" customFormat="1" x14ac:dyDescent="0.3">
      <c r="A38" s="23" t="s">
        <v>30</v>
      </c>
      <c r="B38" s="47">
        <v>2210</v>
      </c>
      <c r="C38" s="3"/>
      <c r="D38" s="34">
        <v>-267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15" t="s">
        <v>35</v>
      </c>
      <c r="R38" s="11"/>
    </row>
    <row r="39" spans="1:18" s="9" customFormat="1" x14ac:dyDescent="0.3">
      <c r="A39" s="23" t="s">
        <v>30</v>
      </c>
      <c r="B39" s="46">
        <v>2210</v>
      </c>
      <c r="C39" s="3"/>
      <c r="D39" s="34">
        <v>-2025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5" t="s">
        <v>27</v>
      </c>
      <c r="R39" s="11"/>
    </row>
    <row r="40" spans="1:18" s="9" customFormat="1" x14ac:dyDescent="0.3">
      <c r="A40" s="16" t="s">
        <v>28</v>
      </c>
      <c r="B40" s="53">
        <v>2240</v>
      </c>
      <c r="C40" s="3"/>
      <c r="D40" s="30">
        <v>836</v>
      </c>
      <c r="E40" s="30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25" t="s">
        <v>64</v>
      </c>
      <c r="R40" s="11"/>
    </row>
    <row r="41" spans="1:18" s="9" customFormat="1" x14ac:dyDescent="0.3">
      <c r="A41" s="16" t="s">
        <v>103</v>
      </c>
      <c r="B41" s="53">
        <v>2210</v>
      </c>
      <c r="C41" s="3"/>
      <c r="D41" s="30">
        <v>10000</v>
      </c>
      <c r="E41" s="30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25" t="s">
        <v>104</v>
      </c>
      <c r="R41" s="11"/>
    </row>
    <row r="42" spans="1:18" s="9" customFormat="1" x14ac:dyDescent="0.3">
      <c r="A42" s="7"/>
      <c r="B42" s="7" t="s">
        <v>14</v>
      </c>
      <c r="C42" s="3"/>
      <c r="D42" s="33">
        <f>SUM(D24:D41)</f>
        <v>225197</v>
      </c>
      <c r="E42" s="33">
        <f t="shared" ref="E42:P42" si="0">SUM(E28:E34)</f>
        <v>0</v>
      </c>
      <c r="F42" s="33">
        <f t="shared" si="0"/>
        <v>0</v>
      </c>
      <c r="G42" s="33">
        <f t="shared" si="0"/>
        <v>0</v>
      </c>
      <c r="H42" s="33">
        <f t="shared" si="0"/>
        <v>0</v>
      </c>
      <c r="I42" s="33">
        <f t="shared" si="0"/>
        <v>0</v>
      </c>
      <c r="J42" s="33">
        <f t="shared" si="0"/>
        <v>0</v>
      </c>
      <c r="K42" s="33">
        <f t="shared" si="0"/>
        <v>0</v>
      </c>
      <c r="L42" s="33">
        <f t="shared" si="0"/>
        <v>0</v>
      </c>
      <c r="M42" s="33">
        <f t="shared" si="0"/>
        <v>0</v>
      </c>
      <c r="N42" s="33">
        <f t="shared" si="0"/>
        <v>0</v>
      </c>
      <c r="O42" s="33">
        <f t="shared" si="0"/>
        <v>0</v>
      </c>
      <c r="P42" s="33">
        <f t="shared" si="0"/>
        <v>0</v>
      </c>
      <c r="Q42" s="15"/>
      <c r="R42" s="11"/>
    </row>
    <row r="43" spans="1:18" s="9" customFormat="1" x14ac:dyDescent="0.25">
      <c r="A43" s="24" t="s">
        <v>58</v>
      </c>
      <c r="B43" s="24"/>
      <c r="C43" s="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6"/>
      <c r="R43" s="11"/>
    </row>
    <row r="44" spans="1:18" s="9" customFormat="1" ht="31.2" x14ac:dyDescent="0.3">
      <c r="A44" s="23" t="s">
        <v>20</v>
      </c>
      <c r="B44" s="7">
        <v>2620</v>
      </c>
      <c r="C44" s="3"/>
      <c r="D44" s="34"/>
      <c r="E44" s="34">
        <v>-53280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15" t="s">
        <v>22</v>
      </c>
      <c r="R44" s="11"/>
    </row>
    <row r="45" spans="1:18" s="9" customFormat="1" x14ac:dyDescent="0.3">
      <c r="A45" s="23" t="s">
        <v>19</v>
      </c>
      <c r="B45" s="7">
        <v>2210</v>
      </c>
      <c r="C45" s="3"/>
      <c r="D45" s="34"/>
      <c r="E45" s="34">
        <v>700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5" t="s">
        <v>50</v>
      </c>
      <c r="R45" s="11"/>
    </row>
    <row r="46" spans="1:18" s="9" customFormat="1" x14ac:dyDescent="0.3">
      <c r="A46" s="23" t="s">
        <v>51</v>
      </c>
      <c r="B46" s="51">
        <v>2282</v>
      </c>
      <c r="C46" s="3"/>
      <c r="D46" s="36"/>
      <c r="E46" s="34">
        <v>6000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6"/>
      <c r="Q46" s="19" t="s">
        <v>52</v>
      </c>
      <c r="R46" s="11"/>
    </row>
    <row r="47" spans="1:18" s="9" customFormat="1" ht="31.2" x14ac:dyDescent="0.3">
      <c r="A47" s="23" t="s">
        <v>46</v>
      </c>
      <c r="B47" s="69">
        <v>2210</v>
      </c>
      <c r="C47" s="3"/>
      <c r="D47" s="34"/>
      <c r="E47" s="34">
        <v>5580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6"/>
      <c r="Q47" s="19" t="s">
        <v>97</v>
      </c>
      <c r="R47" s="11"/>
    </row>
    <row r="48" spans="1:18" s="9" customFormat="1" x14ac:dyDescent="0.3">
      <c r="A48" s="23" t="s">
        <v>23</v>
      </c>
      <c r="B48" s="69">
        <v>2210</v>
      </c>
      <c r="C48" s="3"/>
      <c r="D48" s="34"/>
      <c r="E48" s="34">
        <v>5000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6"/>
      <c r="Q48" s="19" t="s">
        <v>99</v>
      </c>
      <c r="R48" s="11"/>
    </row>
    <row r="49" spans="1:20" s="9" customFormat="1" ht="46.8" x14ac:dyDescent="0.3">
      <c r="A49" s="23"/>
      <c r="B49" s="69"/>
      <c r="C49" s="3"/>
      <c r="D49" s="34"/>
      <c r="E49" s="34">
        <v>36000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6"/>
      <c r="Q49" s="19" t="s">
        <v>98</v>
      </c>
      <c r="R49" s="11"/>
    </row>
    <row r="50" spans="1:20" s="9" customFormat="1" x14ac:dyDescent="0.25">
      <c r="A50" s="44"/>
      <c r="B50" s="45" t="s">
        <v>14</v>
      </c>
      <c r="C50" s="3"/>
      <c r="D50" s="33">
        <f>D45+D44</f>
        <v>0</v>
      </c>
      <c r="E50" s="33">
        <f>E45+E44+E46+E49+E47+E48</f>
        <v>0</v>
      </c>
      <c r="F50" s="33">
        <f t="shared" ref="F50" si="1">F45+F44</f>
        <v>0</v>
      </c>
      <c r="G50" s="33">
        <f t="shared" ref="G50" si="2">G45+G44</f>
        <v>0</v>
      </c>
      <c r="H50" s="33">
        <f t="shared" ref="H50" si="3">H45+H44</f>
        <v>0</v>
      </c>
      <c r="I50" s="33">
        <f t="shared" ref="I50" si="4">I45+I44</f>
        <v>0</v>
      </c>
      <c r="J50" s="33">
        <f t="shared" ref="J50" si="5">J45+J44</f>
        <v>0</v>
      </c>
      <c r="K50" s="33">
        <f t="shared" ref="K50" si="6">K45+K44</f>
        <v>0</v>
      </c>
      <c r="L50" s="33">
        <f t="shared" ref="L50" si="7">L45+L44</f>
        <v>0</v>
      </c>
      <c r="M50" s="33">
        <f t="shared" ref="M50" si="8">M45+M44</f>
        <v>0</v>
      </c>
      <c r="N50" s="33">
        <f t="shared" ref="N50" si="9">N45+N44</f>
        <v>0</v>
      </c>
      <c r="O50" s="33">
        <f t="shared" ref="O50" si="10">O45+O44</f>
        <v>0</v>
      </c>
      <c r="P50" s="33">
        <f t="shared" ref="P50" si="11">P45+P44</f>
        <v>0</v>
      </c>
      <c r="Q50" s="6"/>
      <c r="R50" s="11"/>
    </row>
    <row r="51" spans="1:20" s="9" customFormat="1" x14ac:dyDescent="0.25">
      <c r="A51" s="67" t="s">
        <v>80</v>
      </c>
      <c r="B51" s="68"/>
      <c r="C51" s="3"/>
      <c r="D51" s="33">
        <f>D22+D42</f>
        <v>240967</v>
      </c>
      <c r="E51" s="33">
        <f>E14+E44+E45+E46+E47+E48</f>
        <v>343691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6"/>
      <c r="R51" s="11"/>
    </row>
    <row r="52" spans="1:20" s="9" customFormat="1" x14ac:dyDescent="0.25">
      <c r="A52" s="24" t="s">
        <v>10</v>
      </c>
      <c r="B52" s="24"/>
      <c r="C52" s="3"/>
      <c r="D52" s="33">
        <f>P71+P78+P86+P94+P106+P66</f>
        <v>3903654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6"/>
      <c r="R52" s="11"/>
    </row>
    <row r="53" spans="1:20" s="9" customFormat="1" x14ac:dyDescent="0.25">
      <c r="A53" s="103" t="s">
        <v>15</v>
      </c>
      <c r="B53" s="104"/>
      <c r="C53" s="3"/>
      <c r="D53" s="33">
        <f>D51+E51+D52</f>
        <v>4488312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6"/>
      <c r="R53" s="11"/>
      <c r="T53" s="43"/>
    </row>
    <row r="54" spans="1:20" s="9" customFormat="1" x14ac:dyDescent="0.25">
      <c r="A54" s="105" t="s">
        <v>5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  <c r="R54" s="12"/>
    </row>
    <row r="55" spans="1:20" s="9" customFormat="1" x14ac:dyDescent="0.25">
      <c r="A55" s="50" t="s">
        <v>31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9"/>
      <c r="R55" s="18"/>
    </row>
    <row r="56" spans="1:20" s="9" customFormat="1" ht="31.2" x14ac:dyDescent="0.3">
      <c r="A56" s="23" t="s">
        <v>30</v>
      </c>
      <c r="B56" s="51">
        <v>3110</v>
      </c>
      <c r="C56" s="51"/>
      <c r="D56" s="34">
        <v>6025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19" t="s">
        <v>29</v>
      </c>
      <c r="R56" s="18"/>
    </row>
    <row r="57" spans="1:20" s="9" customFormat="1" ht="31.2" x14ac:dyDescent="0.3">
      <c r="A57" s="23" t="s">
        <v>30</v>
      </c>
      <c r="B57" s="51">
        <v>3110</v>
      </c>
      <c r="C57" s="3"/>
      <c r="D57" s="34">
        <v>267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19" t="s">
        <v>36</v>
      </c>
      <c r="R57" s="18"/>
    </row>
    <row r="58" spans="1:20" s="9" customFormat="1" x14ac:dyDescent="0.3">
      <c r="A58" s="66" t="s">
        <v>9</v>
      </c>
      <c r="B58" s="66"/>
      <c r="C58" s="3"/>
      <c r="D58" s="33">
        <f>SUM(D56:D57)</f>
        <v>6292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19"/>
      <c r="R58" s="18"/>
    </row>
    <row r="59" spans="1:20" s="9" customFormat="1" x14ac:dyDescent="0.3">
      <c r="A59" s="20" t="s">
        <v>18</v>
      </c>
      <c r="B59" s="21"/>
      <c r="C59" s="21"/>
      <c r="D59" s="35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19"/>
      <c r="R59" s="18"/>
    </row>
    <row r="60" spans="1:20" s="9" customFormat="1" x14ac:dyDescent="0.25">
      <c r="A60" s="51" t="s">
        <v>33</v>
      </c>
      <c r="B60" s="51">
        <v>3110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>
        <v>12000</v>
      </c>
      <c r="Q60" s="55" t="s">
        <v>32</v>
      </c>
      <c r="R60" s="18"/>
    </row>
    <row r="61" spans="1:20" s="9" customFormat="1" ht="46.8" x14ac:dyDescent="0.25">
      <c r="A61" s="51" t="s">
        <v>67</v>
      </c>
      <c r="B61" s="51">
        <v>3142</v>
      </c>
      <c r="C61" s="51"/>
      <c r="D61" s="5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1">
        <v>14970</v>
      </c>
      <c r="Q61" s="6" t="s">
        <v>105</v>
      </c>
      <c r="R61" s="18"/>
    </row>
    <row r="62" spans="1:20" s="9" customFormat="1" x14ac:dyDescent="0.25">
      <c r="A62" s="23" t="s">
        <v>43</v>
      </c>
      <c r="B62" s="47">
        <v>3110</v>
      </c>
      <c r="C62" s="3"/>
      <c r="D62" s="36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4">
        <v>3000</v>
      </c>
      <c r="Q62" s="57" t="s">
        <v>42</v>
      </c>
      <c r="R62" s="18"/>
    </row>
    <row r="63" spans="1:20" s="9" customFormat="1" x14ac:dyDescent="0.3">
      <c r="A63" s="23" t="s">
        <v>48</v>
      </c>
      <c r="B63" s="7">
        <v>2281</v>
      </c>
      <c r="C63" s="3"/>
      <c r="D63" s="36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6">
        <v>192500</v>
      </c>
      <c r="Q63" s="19" t="s">
        <v>49</v>
      </c>
      <c r="R63" s="18"/>
    </row>
    <row r="64" spans="1:20" s="9" customFormat="1" ht="93.6" x14ac:dyDescent="0.3">
      <c r="A64" s="23" t="s">
        <v>23</v>
      </c>
      <c r="B64" s="62">
        <v>3110</v>
      </c>
      <c r="C64" s="3"/>
      <c r="D64" s="36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6">
        <v>13605</v>
      </c>
      <c r="Q64" s="19" t="s">
        <v>65</v>
      </c>
      <c r="R64" s="18"/>
    </row>
    <row r="65" spans="1:18" s="9" customFormat="1" ht="31.2" x14ac:dyDescent="0.3">
      <c r="A65" s="23" t="s">
        <v>46</v>
      </c>
      <c r="B65" s="63">
        <v>3110</v>
      </c>
      <c r="C65" s="3"/>
      <c r="D65" s="36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6">
        <v>0</v>
      </c>
      <c r="Q65" s="64" t="s">
        <v>66</v>
      </c>
      <c r="R65" s="18"/>
    </row>
    <row r="66" spans="1:18" s="9" customFormat="1" x14ac:dyDescent="0.3">
      <c r="A66" s="59" t="s">
        <v>14</v>
      </c>
      <c r="B66" s="3"/>
      <c r="C66" s="3"/>
      <c r="D66" s="8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81">
        <f>SUM(P60:P65)</f>
        <v>236075</v>
      </c>
      <c r="Q66" s="82"/>
      <c r="R66" s="18"/>
    </row>
    <row r="67" spans="1:18" s="9" customFormat="1" x14ac:dyDescent="0.25">
      <c r="A67" s="91" t="s">
        <v>102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3"/>
      <c r="R67" s="18"/>
    </row>
    <row r="68" spans="1:18" s="9" customFormat="1" x14ac:dyDescent="0.3">
      <c r="A68" s="23" t="s">
        <v>43</v>
      </c>
      <c r="B68" s="69">
        <v>3110</v>
      </c>
      <c r="C68" s="3"/>
      <c r="D68" s="36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6">
        <v>14500</v>
      </c>
      <c r="Q68" s="19" t="s">
        <v>53</v>
      </c>
      <c r="R68" s="18"/>
    </row>
    <row r="69" spans="1:18" s="9" customFormat="1" x14ac:dyDescent="0.3">
      <c r="A69" s="23" t="s">
        <v>46</v>
      </c>
      <c r="B69" s="69">
        <v>3110</v>
      </c>
      <c r="C69" s="3"/>
      <c r="D69" s="36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6">
        <v>6500</v>
      </c>
      <c r="Q69" s="19" t="s">
        <v>100</v>
      </c>
      <c r="R69" s="18"/>
    </row>
    <row r="70" spans="1:18" s="9" customFormat="1" x14ac:dyDescent="0.3">
      <c r="A70" s="23" t="s">
        <v>23</v>
      </c>
      <c r="B70" s="69">
        <v>3110</v>
      </c>
      <c r="C70" s="3"/>
      <c r="D70" s="36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6">
        <v>15000</v>
      </c>
      <c r="Q70" s="19" t="s">
        <v>101</v>
      </c>
      <c r="R70" s="18"/>
    </row>
    <row r="71" spans="1:18" s="9" customFormat="1" x14ac:dyDescent="0.3">
      <c r="A71" s="7" t="s">
        <v>9</v>
      </c>
      <c r="B71" s="7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>
        <f>SUM(P68:P70)</f>
        <v>36000</v>
      </c>
      <c r="Q71" s="16"/>
      <c r="R71" s="17"/>
    </row>
    <row r="72" spans="1:18" s="9" customFormat="1" x14ac:dyDescent="0.3">
      <c r="A72" s="65" t="s">
        <v>69</v>
      </c>
      <c r="B72" s="70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3"/>
      <c r="R72" s="17"/>
    </row>
    <row r="73" spans="1:18" s="9" customFormat="1" ht="46.8" x14ac:dyDescent="0.3">
      <c r="A73" s="23" t="s">
        <v>67</v>
      </c>
      <c r="B73" s="66">
        <v>3142</v>
      </c>
      <c r="C73" s="3"/>
      <c r="D73" s="34"/>
      <c r="E73" s="76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74">
        <v>1281006.74</v>
      </c>
      <c r="Q73" s="15" t="s">
        <v>70</v>
      </c>
      <c r="R73" s="17"/>
    </row>
    <row r="74" spans="1:18" s="9" customFormat="1" ht="46.8" x14ac:dyDescent="0.25">
      <c r="A74" s="23" t="s">
        <v>67</v>
      </c>
      <c r="B74" s="66">
        <v>3132</v>
      </c>
      <c r="C74" s="66"/>
      <c r="D74" s="66"/>
      <c r="E74" s="77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75">
        <v>800000</v>
      </c>
      <c r="Q74" s="6" t="s">
        <v>71</v>
      </c>
      <c r="R74" s="17"/>
    </row>
    <row r="75" spans="1:18" s="9" customFormat="1" ht="31.2" x14ac:dyDescent="0.25">
      <c r="A75" s="23" t="s">
        <v>67</v>
      </c>
      <c r="B75" s="66">
        <v>3142</v>
      </c>
      <c r="C75" s="66"/>
      <c r="D75" s="66"/>
      <c r="E75" s="77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75">
        <v>304593.26</v>
      </c>
      <c r="Q75" s="6" t="s">
        <v>72</v>
      </c>
      <c r="R75" s="17"/>
    </row>
    <row r="76" spans="1:18" s="9" customFormat="1" ht="46.8" x14ac:dyDescent="0.3">
      <c r="A76" s="23" t="s">
        <v>67</v>
      </c>
      <c r="B76" s="66">
        <v>3132</v>
      </c>
      <c r="C76" s="3"/>
      <c r="D76" s="36"/>
      <c r="E76" s="7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75">
        <v>600000</v>
      </c>
      <c r="Q76" s="15" t="s">
        <v>73</v>
      </c>
      <c r="R76" s="17"/>
    </row>
    <row r="77" spans="1:18" s="9" customFormat="1" ht="31.2" x14ac:dyDescent="0.3">
      <c r="A77" s="23" t="s">
        <v>67</v>
      </c>
      <c r="B77" s="66">
        <v>3132</v>
      </c>
      <c r="C77" s="3"/>
      <c r="D77" s="36"/>
      <c r="E77" s="77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75">
        <v>490000</v>
      </c>
      <c r="Q77" s="15" t="s">
        <v>74</v>
      </c>
      <c r="R77" s="17"/>
    </row>
    <row r="78" spans="1:18" s="9" customFormat="1" x14ac:dyDescent="0.3">
      <c r="A78" s="66" t="s">
        <v>9</v>
      </c>
      <c r="B78" s="66"/>
      <c r="C78" s="3"/>
      <c r="D78" s="34"/>
      <c r="E78" s="77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78">
        <f>SUM(P73:P77)</f>
        <v>3475600</v>
      </c>
      <c r="Q78" s="15"/>
      <c r="R78" s="17"/>
    </row>
    <row r="79" spans="1:18" s="9" customFormat="1" ht="34.200000000000003" customHeight="1" x14ac:dyDescent="0.25">
      <c r="A79" s="85" t="s">
        <v>81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17"/>
    </row>
    <row r="80" spans="1:18" s="13" customFormat="1" ht="19.2" customHeight="1" x14ac:dyDescent="0.3">
      <c r="A80" s="16" t="s">
        <v>23</v>
      </c>
      <c r="B80" s="69">
        <v>3110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>
        <v>49984</v>
      </c>
      <c r="Q80" s="55" t="s">
        <v>89</v>
      </c>
      <c r="R80" s="14"/>
    </row>
    <row r="81" spans="1:19" s="13" customFormat="1" ht="18.600000000000001" customHeight="1" x14ac:dyDescent="0.3">
      <c r="A81" s="16" t="s">
        <v>23</v>
      </c>
      <c r="B81" s="69">
        <v>3110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>
        <v>37980</v>
      </c>
      <c r="Q81" s="55" t="s">
        <v>91</v>
      </c>
      <c r="R81" s="14"/>
    </row>
    <row r="82" spans="1:19" s="13" customFormat="1" ht="16.2" customHeight="1" x14ac:dyDescent="0.3">
      <c r="A82" s="16" t="s">
        <v>23</v>
      </c>
      <c r="B82" s="69">
        <v>3110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>
        <v>13926</v>
      </c>
      <c r="Q82" s="55" t="s">
        <v>92</v>
      </c>
      <c r="R82" s="14"/>
    </row>
    <row r="83" spans="1:19" s="13" customFormat="1" ht="18.600000000000001" customHeight="1" x14ac:dyDescent="0.3">
      <c r="A83" s="16" t="s">
        <v>23</v>
      </c>
      <c r="B83" s="69">
        <v>3110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>
        <v>13128</v>
      </c>
      <c r="Q83" s="55" t="s">
        <v>94</v>
      </c>
      <c r="R83" s="14"/>
    </row>
    <row r="84" spans="1:19" s="13" customFormat="1" ht="15" customHeight="1" x14ac:dyDescent="0.3">
      <c r="A84" s="16" t="s">
        <v>23</v>
      </c>
      <c r="B84" s="69">
        <v>3110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>
        <v>6400</v>
      </c>
      <c r="Q84" s="55" t="s">
        <v>95</v>
      </c>
      <c r="R84" s="14"/>
      <c r="S84" s="83">
        <f>D24+D27+D28+D29+D40+D107+P107+D37+E46</f>
        <v>3946722</v>
      </c>
    </row>
    <row r="85" spans="1:19" s="13" customFormat="1" ht="16.2" hidden="1" customHeight="1" x14ac:dyDescent="0.3">
      <c r="A85" s="16" t="s">
        <v>23</v>
      </c>
      <c r="B85" s="69">
        <v>3110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 t="s">
        <v>88</v>
      </c>
      <c r="R85" s="14"/>
    </row>
    <row r="86" spans="1:19" s="13" customFormat="1" ht="16.2" customHeight="1" x14ac:dyDescent="0.3">
      <c r="A86" s="79" t="s">
        <v>14</v>
      </c>
      <c r="B86" s="3"/>
      <c r="C86" s="58"/>
      <c r="D86" s="58"/>
      <c r="E86" s="58">
        <f>SUM(E80:E85)</f>
        <v>0</v>
      </c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>
        <f>SUM(P80:P85)</f>
        <v>121418</v>
      </c>
      <c r="Q86" s="58"/>
      <c r="R86" s="14"/>
    </row>
    <row r="87" spans="1:19" s="13" customFormat="1" ht="16.2" customHeight="1" x14ac:dyDescent="0.3">
      <c r="A87" s="79" t="s">
        <v>96</v>
      </c>
      <c r="B87" s="53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14"/>
    </row>
    <row r="88" spans="1:19" s="13" customFormat="1" ht="16.2" customHeight="1" x14ac:dyDescent="0.3">
      <c r="A88" s="16" t="s">
        <v>23</v>
      </c>
      <c r="B88" s="84">
        <v>3110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>
        <v>19121</v>
      </c>
      <c r="Q88" s="55" t="s">
        <v>90</v>
      </c>
      <c r="R88" s="14"/>
    </row>
    <row r="89" spans="1:19" s="13" customFormat="1" ht="16.2" customHeight="1" x14ac:dyDescent="0.3">
      <c r="A89" s="16" t="s">
        <v>23</v>
      </c>
      <c r="B89" s="84">
        <v>3110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>
        <v>15220</v>
      </c>
      <c r="Q89" s="55" t="s">
        <v>91</v>
      </c>
      <c r="R89" s="14"/>
    </row>
    <row r="90" spans="1:19" s="13" customFormat="1" ht="16.2" customHeight="1" x14ac:dyDescent="0.3">
      <c r="A90" s="16" t="s">
        <v>23</v>
      </c>
      <c r="B90" s="84">
        <v>3110</v>
      </c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>
        <v>220</v>
      </c>
      <c r="Q90" s="55" t="s">
        <v>93</v>
      </c>
      <c r="R90" s="14"/>
    </row>
    <row r="91" spans="1:19" s="13" customFormat="1" ht="16.2" hidden="1" customHeight="1" x14ac:dyDescent="0.3">
      <c r="A91" s="16" t="s">
        <v>23</v>
      </c>
      <c r="B91" s="69">
        <v>2210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 t="s">
        <v>86</v>
      </c>
      <c r="R91" s="14"/>
    </row>
    <row r="92" spans="1:19" s="13" customFormat="1" ht="16.2" hidden="1" customHeight="1" x14ac:dyDescent="0.3">
      <c r="A92" s="16" t="s">
        <v>23</v>
      </c>
      <c r="B92" s="69">
        <v>2210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 t="s">
        <v>95</v>
      </c>
      <c r="R92" s="14"/>
    </row>
    <row r="93" spans="1:19" s="13" customFormat="1" ht="16.2" hidden="1" customHeight="1" x14ac:dyDescent="0.3">
      <c r="A93" s="16" t="s">
        <v>23</v>
      </c>
      <c r="B93" s="69">
        <v>2210</v>
      </c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 t="s">
        <v>88</v>
      </c>
      <c r="R93" s="14"/>
    </row>
    <row r="94" spans="1:19" s="13" customFormat="1" ht="16.2" customHeight="1" x14ac:dyDescent="0.3">
      <c r="A94" s="79" t="s">
        <v>14</v>
      </c>
      <c r="B94" s="3"/>
      <c r="C94" s="58"/>
      <c r="D94" s="58"/>
      <c r="E94" s="58">
        <f>SUM(E88:E93)</f>
        <v>0</v>
      </c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>
        <f>SUM(P88:P93)</f>
        <v>34561</v>
      </c>
      <c r="Q94" s="58"/>
      <c r="R94" s="14"/>
    </row>
    <row r="95" spans="1:19" s="13" customFormat="1" ht="16.2" customHeight="1" x14ac:dyDescent="0.25">
      <c r="A95" s="97" t="s">
        <v>54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9"/>
      <c r="R95" s="80"/>
    </row>
    <row r="96" spans="1:19" s="13" customFormat="1" ht="16.2" customHeight="1" x14ac:dyDescent="0.25">
      <c r="A96" s="58" t="s">
        <v>55</v>
      </c>
      <c r="B96" s="69">
        <v>3142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69">
        <v>20000</v>
      </c>
      <c r="Q96" s="111" t="s">
        <v>57</v>
      </c>
      <c r="R96" s="80"/>
    </row>
    <row r="97" spans="1:19" s="13" customFormat="1" ht="16.2" customHeight="1" x14ac:dyDescent="0.25">
      <c r="A97" s="59" t="s">
        <v>56</v>
      </c>
      <c r="B97" s="69">
        <v>3142</v>
      </c>
      <c r="C97" s="3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>
        <v>-20000</v>
      </c>
      <c r="Q97" s="112"/>
      <c r="R97" s="80"/>
    </row>
    <row r="98" spans="1:19" s="13" customFormat="1" ht="16.2" customHeight="1" x14ac:dyDescent="0.25">
      <c r="A98" s="59" t="s">
        <v>67</v>
      </c>
      <c r="B98" s="69">
        <v>3132</v>
      </c>
      <c r="C98" s="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>
        <v>55000</v>
      </c>
      <c r="Q98" s="89" t="s">
        <v>75</v>
      </c>
      <c r="R98" s="80"/>
    </row>
    <row r="99" spans="1:19" s="13" customFormat="1" ht="16.2" customHeight="1" x14ac:dyDescent="0.25">
      <c r="A99" s="59" t="s">
        <v>24</v>
      </c>
      <c r="B99" s="69">
        <v>3132</v>
      </c>
      <c r="C99" s="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>
        <v>-55000</v>
      </c>
      <c r="Q99" s="90"/>
      <c r="R99" s="80"/>
    </row>
    <row r="100" spans="1:19" s="13" customFormat="1" ht="16.2" customHeight="1" x14ac:dyDescent="0.25">
      <c r="A100" s="59" t="s">
        <v>67</v>
      </c>
      <c r="B100" s="69">
        <v>3142</v>
      </c>
      <c r="C100" s="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>
        <v>25000</v>
      </c>
      <c r="Q100" s="87" t="s">
        <v>76</v>
      </c>
      <c r="R100" s="80"/>
    </row>
    <row r="101" spans="1:19" s="13" customFormat="1" ht="16.2" customHeight="1" x14ac:dyDescent="0.25">
      <c r="A101" s="59" t="s">
        <v>79</v>
      </c>
      <c r="B101" s="69">
        <v>3142</v>
      </c>
      <c r="C101" s="3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>
        <v>-25000</v>
      </c>
      <c r="Q101" s="88"/>
      <c r="R101" s="80"/>
    </row>
    <row r="102" spans="1:19" s="13" customFormat="1" ht="16.2" customHeight="1" x14ac:dyDescent="0.25">
      <c r="A102" s="59" t="s">
        <v>67</v>
      </c>
      <c r="B102" s="69">
        <v>3132</v>
      </c>
      <c r="C102" s="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>
        <v>30000</v>
      </c>
      <c r="Q102" s="87" t="s">
        <v>77</v>
      </c>
      <c r="R102" s="80"/>
    </row>
    <row r="103" spans="1:19" s="13" customFormat="1" ht="16.2" customHeight="1" x14ac:dyDescent="0.25">
      <c r="A103" s="59" t="s">
        <v>23</v>
      </c>
      <c r="B103" s="69">
        <v>3132</v>
      </c>
      <c r="C103" s="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>
        <v>-30000</v>
      </c>
      <c r="Q103" s="88"/>
      <c r="R103" s="80"/>
    </row>
    <row r="104" spans="1:19" s="13" customFormat="1" ht="16.2" customHeight="1" x14ac:dyDescent="0.25">
      <c r="A104" s="59" t="s">
        <v>67</v>
      </c>
      <c r="B104" s="69">
        <v>3132</v>
      </c>
      <c r="C104" s="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>
        <v>30000</v>
      </c>
      <c r="Q104" s="89" t="s">
        <v>78</v>
      </c>
      <c r="R104" s="80"/>
    </row>
    <row r="105" spans="1:19" s="13" customFormat="1" ht="16.2" customHeight="1" x14ac:dyDescent="0.25">
      <c r="A105" s="59" t="s">
        <v>23</v>
      </c>
      <c r="B105" s="69">
        <v>3132</v>
      </c>
      <c r="C105" s="3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>
        <v>-30000</v>
      </c>
      <c r="Q105" s="90"/>
      <c r="R105" s="80"/>
    </row>
    <row r="106" spans="1:19" s="13" customFormat="1" ht="16.2" customHeight="1" x14ac:dyDescent="0.3">
      <c r="A106" s="16" t="s">
        <v>14</v>
      </c>
      <c r="B106" s="69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>
        <f>SUM(P96:P105)</f>
        <v>0</v>
      </c>
      <c r="Q106" s="55"/>
      <c r="R106" s="80"/>
    </row>
    <row r="107" spans="1:19" s="9" customFormat="1" x14ac:dyDescent="0.3">
      <c r="A107" s="69"/>
      <c r="B107" s="69"/>
      <c r="C107" s="3"/>
      <c r="D107" s="33">
        <f>D58</f>
        <v>6292</v>
      </c>
      <c r="E107" s="33"/>
      <c r="F107" s="33" t="e">
        <f>#REF!</f>
        <v>#REF!</v>
      </c>
      <c r="G107" s="33" t="e">
        <f>#REF!</f>
        <v>#REF!</v>
      </c>
      <c r="H107" s="33" t="e">
        <f>#REF!</f>
        <v>#REF!</v>
      </c>
      <c r="I107" s="33" t="e">
        <f>#REF!</f>
        <v>#REF!</v>
      </c>
      <c r="J107" s="33" t="e">
        <f>#REF!</f>
        <v>#REF!</v>
      </c>
      <c r="K107" s="33" t="e">
        <f>#REF!</f>
        <v>#REF!</v>
      </c>
      <c r="L107" s="33" t="e">
        <f>#REF!</f>
        <v>#REF!</v>
      </c>
      <c r="M107" s="33" t="e">
        <f>#REF!</f>
        <v>#REF!</v>
      </c>
      <c r="N107" s="33" t="e">
        <f>#REF!</f>
        <v>#REF!</v>
      </c>
      <c r="O107" s="33" t="e">
        <f>#REF!</f>
        <v>#REF!</v>
      </c>
      <c r="P107" s="33">
        <f>P66+P71+P78+P86+P94</f>
        <v>3903654</v>
      </c>
      <c r="Q107" s="16"/>
      <c r="R107" s="17"/>
    </row>
    <row r="108" spans="1:19" s="9" customFormat="1" x14ac:dyDescent="0.3">
      <c r="A108" s="114" t="s">
        <v>11</v>
      </c>
      <c r="B108" s="114"/>
      <c r="C108" s="3"/>
      <c r="D108" s="33">
        <f>D107+P107</f>
        <v>3909946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16"/>
      <c r="R108" s="11"/>
      <c r="S108" s="43" t="e">
        <f>D107+P71+#REF!+#REF!+#REF!+#REF!+#REF!+#REF!+#REF!+#REF!+#REF!+#REF!+D31</f>
        <v>#REF!</v>
      </c>
    </row>
    <row r="109" spans="1:19" s="9" customFormat="1" x14ac:dyDescent="0.3">
      <c r="A109" s="27"/>
      <c r="B109" s="27"/>
      <c r="C109" s="2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29"/>
      <c r="R109" s="17"/>
      <c r="S109" s="43"/>
    </row>
    <row r="110" spans="1:19" s="9" customFormat="1" x14ac:dyDescent="0.3">
      <c r="A110" s="27"/>
      <c r="B110" s="27"/>
      <c r="C110" s="28"/>
      <c r="D110" s="37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7"/>
      <c r="Q110" s="29"/>
      <c r="R110" s="17"/>
    </row>
    <row r="111" spans="1:19" s="9" customFormat="1" x14ac:dyDescent="0.25">
      <c r="A111" s="113" t="s">
        <v>12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7"/>
    </row>
    <row r="112" spans="1:19" s="9" customFormat="1" x14ac:dyDescent="0.25">
      <c r="A112" s="26"/>
      <c r="B112" s="26"/>
      <c r="C112" s="26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26"/>
      <c r="R112" s="11"/>
    </row>
    <row r="114" spans="2:17" x14ac:dyDescent="0.25">
      <c r="B114" s="1" t="s">
        <v>17</v>
      </c>
      <c r="D114" s="41">
        <v>14452707.609999999</v>
      </c>
      <c r="Q114" s="40" t="e">
        <f>D31+#REF!+#REF!+#REF!+#REF!+#REF!+#REF!+#REF!+D39+#REF!+#REF!+#REF!+#REF!+#REF!+#REF!+#REF!+P62+P63+#REF!+#REF!+#REF!+#REF!+#REF!+#REF!</f>
        <v>#REF!</v>
      </c>
    </row>
    <row r="115" spans="2:17" x14ac:dyDescent="0.25">
      <c r="D115" s="42">
        <f>D53</f>
        <v>4488312</v>
      </c>
    </row>
    <row r="116" spans="2:17" x14ac:dyDescent="0.25">
      <c r="D116" s="40">
        <f>D114-D115</f>
        <v>9964395.6099999994</v>
      </c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17">
    <mergeCell ref="A111:Q111"/>
    <mergeCell ref="A108:B108"/>
    <mergeCell ref="A1:R1"/>
    <mergeCell ref="A2:R2"/>
    <mergeCell ref="A53:B53"/>
    <mergeCell ref="A5:Q5"/>
    <mergeCell ref="A54:Q54"/>
    <mergeCell ref="A6:Q6"/>
    <mergeCell ref="A79:Q79"/>
    <mergeCell ref="Q102:Q103"/>
    <mergeCell ref="Q104:Q105"/>
    <mergeCell ref="A67:Q67"/>
    <mergeCell ref="A7:Q7"/>
    <mergeCell ref="A95:Q95"/>
    <mergeCell ref="Q96:Q97"/>
    <mergeCell ref="Q98:Q99"/>
    <mergeCell ref="Q100:Q101"/>
  </mergeCells>
  <phoneticPr fontId="2" type="noConversion"/>
  <pageMargins left="0.78740157480314965" right="0.19685039370078741" top="0.39370078740157483" bottom="0.19685039370078741" header="0" footer="0"/>
  <pageSetup paperSize="9" scale="88" fitToHeight="20" orientation="landscape" horizontalDpi="4294967293" r:id="rId3"/>
  <headerFooter alignWithMargins="0">
    <oddFooter>Страница &amp;P</oddFooter>
  </headerFooter>
  <rowBreaks count="4" manualBreakCount="4">
    <brk id="31" max="17" man="1"/>
    <brk id="53" max="17" man="1"/>
    <brk id="78" max="17" man="1"/>
    <brk id="11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2018-06-06T12:55:30Z</cp:lastPrinted>
  <dcterms:created xsi:type="dcterms:W3CDTF">2009-04-02T12:41:09Z</dcterms:created>
  <dcterms:modified xsi:type="dcterms:W3CDTF">2018-06-08T08:45:11Z</dcterms:modified>
</cp:coreProperties>
</file>