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615" windowWidth="10830" windowHeight="8715" tabRatio="879"/>
  </bookViews>
  <sheets>
    <sheet name="ПЗ" sheetId="15" r:id="rId1"/>
    <sheet name="Лист2" sheetId="13" r:id="rId2"/>
  </sheets>
  <definedNames>
    <definedName name="_xlnm.Print_Titles" localSheetId="0">ПЗ!$3:$4</definedName>
    <definedName name="_xlnm.Print_Area" localSheetId="0">ПЗ!$A$1:$E$104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56" i="15"/>
  <c r="C92"/>
  <c r="D92"/>
  <c r="D76"/>
  <c r="D61"/>
  <c r="D58"/>
  <c r="C62"/>
  <c r="C55"/>
  <c r="C56" s="1"/>
  <c r="D54"/>
  <c r="C100" l="1"/>
  <c r="D100"/>
  <c r="C71"/>
  <c r="C70"/>
  <c r="D67"/>
  <c r="D48"/>
  <c r="C47"/>
  <c r="C48" s="1"/>
  <c r="D44"/>
  <c r="C44"/>
  <c r="D37"/>
  <c r="C37"/>
  <c r="K40" i="1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9"/>
  <c r="L40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C101" i="15" l="1"/>
  <c r="D101"/>
</calcChain>
</file>

<file path=xl/sharedStrings.xml><?xml version="1.0" encoding="utf-8"?>
<sst xmlns="http://schemas.openxmlformats.org/spreadsheetml/2006/main" count="254" uniqueCount="132">
  <si>
    <t>РЕЄСТР ЗМІН ДО МІСЬКОГО БЮДЖЕТУ</t>
  </si>
  <si>
    <t>Перерозподіл видатків за об'єктами, фінансування яких здійснюватиметься за рахунок субвенції з держбюджету на формування структури об'єднаних територіальних громад</t>
  </si>
  <si>
    <t>Розшифрування</t>
  </si>
  <si>
    <t>Збільшення ("+")</t>
  </si>
  <si>
    <t>Зменшення ("-")</t>
  </si>
  <si>
    <t>0217362</t>
  </si>
  <si>
    <t>3142</t>
  </si>
  <si>
    <t>3132</t>
  </si>
  <si>
    <t>ВСЬОГО</t>
  </si>
  <si>
    <t>Коди економічної класифікації видатків</t>
  </si>
  <si>
    <t>Капітальний ремонт системи опалення ПК "Ювілений" по вул.Спортивна, 6 в м.Зеленодольську,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</si>
  <si>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№2 за адресою: м.Зеленодольськ, вул.Рибалка, 7, Апостолівського району, Дніпропетровської області</t>
  </si>
  <si>
    <t>Перерозподіл власних коштів міського бюджету</t>
  </si>
  <si>
    <t>0214060</t>
  </si>
  <si>
    <t>Зміна коду програмної класифікації за об'єктом: експертиза проекту "Капітальний ремонт системи опалення ПК "Ювілений" по вул.Спортивна, 6 в м.Зеленодольську, Апостолівського району, Дніпропетровської області"</t>
  </si>
  <si>
    <t>Капітальний ремонт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</t>
  </si>
  <si>
    <t>0211020</t>
  </si>
  <si>
    <t>Зміна коду програмної класифікації за об'єктом: розробка проекту капітального ремонту санітарних вузлів Зеленодольської загальноосвітньої школи І-ІІІ ступенів №1 за адресою: м.Зеленодольськ, вул. Спортивна, 1а Апостолівського району, Дніпропетровської області (старший корпус)</t>
  </si>
  <si>
    <t>Придбання витратних матеріалів для ремонту даху котельні Мар'янської ЗОШ І-ІІІ ступенів №2 (мастика гідроізоляційна, розчинник, щітки, шпателя, цемент, анцерглоб)</t>
  </si>
  <si>
    <t>2210</t>
  </si>
  <si>
    <t>Придбання витратних матеріалів для укріплення пелетного складу і люків твердопаливної котельні Великокостромської ЗОШ І-ІІІ ступенів (труба профільна, лист металевий, лист оцинкований, саморізи по металу, завіси на двері, електроди, замки навісні, шинка, прути, візок для перевезення пелетів)</t>
  </si>
  <si>
    <t>0214030</t>
  </si>
  <si>
    <t>2250</t>
  </si>
  <si>
    <t>Видатки на відрядження для міської бібліотеки для дорослих</t>
  </si>
  <si>
    <t>2240</t>
  </si>
  <si>
    <t>3110</t>
  </si>
  <si>
    <t>Передплата періодичних видань для міської бібліотеки для дітей на 2019 рік</t>
  </si>
  <si>
    <t>Доставка періодичних видань для міської бібліотеки для дітей на 2019 рік</t>
  </si>
  <si>
    <t>Передплата періодичних видань для міської бібліотеки для дорослих на 2019 рік</t>
  </si>
  <si>
    <t>Доставка періодичних видань для міської бібліотеки для дорослих на 2019 рік</t>
  </si>
  <si>
    <t>Перерозподіл коштів субвенції з обласного бюджету місцевим бюджетам на виконання доручень виборців депутатами обласної ради у 2018 році</t>
  </si>
  <si>
    <t>Залишок невикористаних коштів після придбання ноутбука для ПК "Ювілейний": план - 12000 грн., використано - 11850 грн., залишок - 150 грн.</t>
  </si>
  <si>
    <t>Залишок невикористаних коштів після придбання ноутбука для Зеленодольської ЗОШ І-ІІІ ступенів №2: план - 10000 грн., використано - 9684,40 грн., залишок - 315,60 грн.</t>
  </si>
  <si>
    <t>Залишок невикористаних коштів після придбання ноутбука для АРЛІ: план - 6500 грн., використано - 6240 грн., залишок - 260 грн.</t>
  </si>
  <si>
    <t>0211040</t>
  </si>
  <si>
    <t>Залишок невикористаних коштів після придбання ноутбука для Зеленодольської ЗОШ І-ІІІ ступенів №1: план - 15000 грн., використано - 13392,54 грн., залишок - 1607,46 грн.</t>
  </si>
  <si>
    <t>0211090</t>
  </si>
  <si>
    <t>Залишок невикористаних коштів на придбання обладнання довгострокового користування: а) багатофунціональний пристрій: план (2 шт.) - 20000 грн., використано (1 шт.) - 6200 грн., залишок - 13800 грн.; б) ноутбук: план (2 шт.) - 19000 грн., використано (2 шт.) - 17100 грн.; залишок - 1900 грн.; в) системний блок: план (1 шт.) - 6500 грн., використано - 0 грн., залишок - 6500 грн.</t>
  </si>
  <si>
    <t>Придбання двох багатофункціональних пристроїв (кольорового друку) на суму 12400 грн. та одного багатофункціонального пристрою (некольоровго друку) на суму 7750 грн.  для Зеленодольського ЦПР</t>
  </si>
  <si>
    <t>Придбання протипожежного рукава на суму 960 грн. та канцтоварів на суму 1090 грн. для Зеленодольського ЦПР</t>
  </si>
  <si>
    <t>Перерозподіл видатків за об'єктами, фінансування яких здійснюватиметься за рахунок субвенції з обласного бюджету на придбання обладнання і витратних матеріалів для початкової школи (залишок освітньої субвенції)</t>
  </si>
  <si>
    <t>Придбання трьох багатофункціональних пристроїв ціною 6689,26 грн. за одиницю для Зеленодольської ЗОШ І-ІІІ ступенів №1, Зеленодольської ЗОШ І-ІІІ ступенів №2, Мар'янської ЗОШ І-ІІІ ступенів №1 та одного ламінатора ціною 6689,28 грн. за одиницю для Великокостромської ЗОШ І-ІІІ ступенів</t>
  </si>
  <si>
    <t>Залишок невикористаних коштів після придбання обладнання для початкових класів НУШ за рахунок субвенції з обласного бюджету на придбання обладнання і витратних матеріалів для початкової школи: Зеленодольська ЗОШ І-ІІІ ступенів №1: план (3 ноутбуки) - 45348 грн., використано (3 ноутбки) - 38821,64 грн., залишок - 6526,36 грн.; Зеленодольська ЗОШ І-ІІІ ступенів №2: план (2 ноутбуки) - 30232 грн., використано (2 ноутбуки) - 25861,08 грн., залишок - 4370,92 грн.; Великокостромська ЗОШ І-ІІІ ступенів: план (багатофункціональний пристрій) - 15115 грн., використано (БФП) - 6162 грн., залишок - 9571 грн.; Мар'янська ЗОШ І-ІІІ ступенів №1: план (ноутбук) - 15115 грн., використано (ноутбук) - 13018,74 грн., залишок - 2096,26 грн.; Мар'янська ЗОШ І-ІІІ ступенів №2: план (ноутбук) - 15115 грн., використано (ноутбук) - 13018,74 грн., залишок - 2096,26 грн.; Мар'янська ЗОШ І ступеня: план (ноутбук) - 15115 грн., використано (ноутбук) - 13018,74 грн., залишок - 2096,26 грн.</t>
  </si>
  <si>
    <t>Залишок невикористаних коштів зі співфінансування за рахунок коштів міського бюджету до субвенції з обласного бюджету на придбання обладнання і витратних матеріалів для початкової школи: Великокостромська ЗОШ І-ІІІ ступенів (БФП) - 929 грн.; Мар'янська ЗОШ І-ІІІ ступенів №1 (ноутбук) - 1500 грн.</t>
  </si>
  <si>
    <t>Співфінансування за рахунок коштів міського бюджету до субвенції з обласного бюджету на придбання обладнання і витратних матеріалів для початкової школи: Мар'янська ЗОШ І ступеня (ноутбук) - 1500 грн.; Зеленодольська ЗОШ І-ІІІ ступенів №1 (БФП) - 232,25 грн.; Зеленодольська ЗОШ І-ІІІ ступенів №2 (БФП) - 232,25 грн.; Мар'янська ЗОШ І-ІІІ ступенів №1 (БФП) - 232,25 грн.; Великокостромська ЗОШ І-ІІІ ступенів (ламінатор) - 232,25 грн.</t>
  </si>
  <si>
    <t>0214090</t>
  </si>
  <si>
    <t>Ремонт фасаду ганку біля ПК "Ювілений"</t>
  </si>
  <si>
    <t>0210150</t>
  </si>
  <si>
    <t>Перерозподіл видатків, передбачених на утримання виконавчого апарату управління міської ради для  придбання багатофункціонального пристрою для старостату с.Велика Костромка</t>
  </si>
  <si>
    <t>0216030</t>
  </si>
  <si>
    <t>Придбання витратних матеріалів для благоустрою с.Мар'янське (економлампи, ізоляційна стрічка, провід, плафон, герметик, саморізи, дюбеля)</t>
  </si>
  <si>
    <t>Капітальний ремонт санітарних вузлів Зеленодольської загальноосвітньої школи І-ІІІ ступенів №1 за адресою: м.Зеленодольськ, вул.Спортивна, 3, Апостолівського району, Дніпропетровської області (молодший корпус)</t>
  </si>
  <si>
    <t>Залишок невикористаних коштів зі співфінансування за рахунок коштів міського бюджету до субвенції з державного бюджету на розвиток інфраструктури ОТГ по об'єкту "Реконструкція системи опалення комунального закладу "Мар'янська загальноосвітня школа І-ІІІступенів №2", яка знаходиться за адресою с.Мар'янське, вул.Центральна (Леніна), 20, Апостолівського району, Дніпропетровської області" (загальний залишок за рахунок коштів міського бюджету - 270400 грн.)</t>
  </si>
  <si>
    <t>Реконструкція системи опалення комунального закладу "Мар'янська загальноосвітня школа І-ІІІступенів №2", яка знаходиться за адресою с.Мар'янське, вул.Центральна (Леніна), 20, Апостолівського району, Дніпропетровської області</t>
  </si>
  <si>
    <t>Перерозподіл видатків за об'єктами, фінансування яких здійснюватиметься за рахунок субвенції з держбюджету  на забезпечення якісної, сучасної та доступної загальної середньої освіти `Нова українська школа`</t>
  </si>
  <si>
    <t>Залишок невикористаних коштів після придбання проектора за рахунок субвенції з держбюджету  на забезпечення якісної, сучасної та доступної загальної середньої освіти `Нова українська школа` для Мар'янської ЗОШ І-ІІІ ступенів №1: план - 13128 грн., використано - 13126 грн., залишок - 2 грн.</t>
  </si>
  <si>
    <t>Придбання багатофункціонального пристрою для Мар'янської ЗОШ І ступеня</t>
  </si>
  <si>
    <t>Залишок невикористаних коштів зі співфінансування за рахунок коштів міського бюджету до субвенції  з держбюджету  на забезпечення якісної, сучасної та доступної загальної середньої освіти `Нова українська школа` після придбання інтерактивної дошки для Зеленодольської ЗОШ І-ІІІ ступенів №2: план - 15220 грн., використано - 7120 грн., залишок - 8100 грн.</t>
  </si>
  <si>
    <t>Співфінансування за рахунок коштів міського бюджету до субвенції з держбюджету  на забезпечення якісної, сучасної та доступної загальної середньої освіти `Нова українська школа` на придбання багатофункціонального пристрою для Мар'янської ЗОШ І ступеня</t>
  </si>
  <si>
    <t>0217310</t>
  </si>
  <si>
    <t>3122</t>
  </si>
  <si>
    <t>Виготовлення проектної документації по об'єкту "Нове будівництво підвідного водоводу до села Велика Костромка Апостолівського району Дніпропетровської області"</t>
  </si>
  <si>
    <t>0217461</t>
  </si>
  <si>
    <t>02111020</t>
  </si>
  <si>
    <t>1175</t>
  </si>
  <si>
    <t>Екпертне обстеження котла (300 грн.), технічний огляд котла (1800 грн.) Мар'янської ЗОШ І-ІІІ ступенів №1</t>
  </si>
  <si>
    <t>Залишок невикористаних асигнувань за видатками на придбання паливних пелетів для Великокостромської ЗОШ І-ІІІ ступенів: план - 273800 грн., використано - 200000 грн. залишок - 73800 грн.</t>
  </si>
  <si>
    <t>Станом на 19.09.2018</t>
  </si>
  <si>
    <t>Аналіз виконання плану по доходах</t>
  </si>
  <si>
    <t>На 18.09.2018</t>
  </si>
  <si>
    <t>грн.</t>
  </si>
  <si>
    <t>ККД</t>
  </si>
  <si>
    <t>Доходи</t>
  </si>
  <si>
    <t>отг. Зеленодольська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</si>
  <si>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</si>
  <si>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</si>
  <si>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</si>
  <si>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</si>
  <si>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</si>
  <si>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</si>
  <si>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</si>
  <si>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</si>
  <si>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</si>
  <si>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та фінансових установ комунальної власності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</si>
  <si>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</si>
  <si>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Пальне</t>
  </si>
  <si>
    <t>Акцизний податок з реалізації суб`єктами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</si>
  <si>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</si>
  <si>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</si>
  <si>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</si>
  <si>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</si>
  <si>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</si>
  <si>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</si>
  <si>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</si>
  <si>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</si>
  <si>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</si>
  <si>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Туристичний збір, сплачений юридичними особами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</si>
  <si>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</si>
  <si>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</si>
  <si>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</si>
  <si>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Плата за розміщення тимчасово вільних коштів місцевих бюджетів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</si>
  <si>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</si>
  <si>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</si>
  <si>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</si>
  <si>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</si>
  <si>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</si>
  <si>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</si>
  <si>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</si>
  <si>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</si>
  <si>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надходження  </t>
  </si>
  <si>
    <t>Всього без урахування трансферт</t>
  </si>
  <si>
    <t xml:space="preserve">Коригування надходжень загального фонду міського бюджету відповідно до частини восьмої статті 78 Бюджетного кодексу України </t>
  </si>
  <si>
    <t xml:space="preserve">Коди програмної класифікації видатків/ коди бюджетної класифікації доходів </t>
  </si>
  <si>
    <t>ДОХОДИ - всього</t>
  </si>
  <si>
    <t>ВИДАТКИ - всього</t>
  </si>
  <si>
    <t>Залишок невикористаних коштів на придбання дитячого спортивного майданчика: план - 53000 грн., використано - 51208 грн., залишок - 1792 грн.</t>
  </si>
  <si>
    <t xml:space="preserve">Придбання п'яти пар сценічного жіночого взуття  для учасників ансамблю шумових інструментів Мар'янського сільського будинку культури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</si>
  <si>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</si>
  <si>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Експертиза відкоригованої проектної документації по об'єктах: "Капітальний ремонт дороги по вул.Високопільська в с.Мала Костромка Дніпропетровської області" (4452 грн.),  "Капітальний ремонт дороги по вул.Центральна в с.Велика Костромка Дніпропетровської області" (3504 грн.), "Капітальний ремонт дороги по вул.Садова в м.Зеленодольськ Дніпропетровської області" (3582 грн.), "Капітальний ремонт дороги по вул.Н.Малаєвої в м.Зеленодольськ Дніпропетровської області" (3388 грн.)</t>
  </si>
  <si>
    <t>0216017</t>
  </si>
  <si>
    <t>Залишок невикористаних коштів на коригування та експертизу робочого проекту "Реконструкція системи опалення комунального закладу "Мар'янська загальноосвітня школа І-ІІІ ступенів №2, яка знаходиться за адресою: с.Мар'янське, Апостолівського району, Дніпроптеровської області" (загальний залишок - 14970 грн.)</t>
  </si>
  <si>
    <t>Придбання дидактичного матеріалу для Великокостромської ЗОШ І-ІІІ ступенів - 125 грн., Мар'янської ЗОШ І-ІІІ ступенів №1 - 6221 грн., Мар'янської ЗОШ І-ІІІ ступенів №2 - 10285 грн.</t>
  </si>
  <si>
    <t>Залишок невикористаних коштів після придбання дидактичного матеріалу за рахунок субвенції з держбюджету на забезпечення якісної, сучасної та доступної загальної середньої освіти `Нова українська школа`: Зеленодольська ЗОШ І-ІІІ ступенів №1: план - 80418 грн., використано - 67431 грн., залишок - 12987 грн.; Зеленодольська ЗОШ І-ІІІ ступенів №2: план - 60960 грн., використано - 57449 грн., залишок - 3511 грн.;  Мар'янська ЗОШ І ступеня: план - 10160 грн., використано - 9982 грн., залишок - 178 грн. (зменшено на 133 грн.)</t>
  </si>
  <si>
    <t>Співфінансування за рахунок коштів міського бюджету до субвенції з держбюджету  на забезпечення якісної, сучасної та доступної загальної середньої освіти `Нова українська школа` на придбання сучасних меблів для Мар'янської ЗОШ І-ІІІ ступенів №1 - 892 грн., Мар'янської ЗОШ І-ІІІ ступенів №2 - 288 грн.</t>
  </si>
  <si>
    <t>Залишок невикористаних коштів зі співфінансування за рахунок коштів міського бюджету до субвенції  з держбюджету  на забезпечення якісної, сучасної та доступної загальної середньої освіти `Нова українська школа` після придбання сучасних меблів: Зеленодольська ЗОШ І-ІІІ ступенів №1: план - 37983 грн., використано - 25713 грн., залишок - 10470 грн. (зменшено на 2710 грн.), Зеленодольська ЗОШ І-ІІІ ступенів №2: план - 24870 грн., використано - 24864 грн., залишок - 6 грн.</t>
  </si>
  <si>
    <t>Поточний ремонт вул.Григорія Сковороди в с.Мар'янське</t>
  </si>
  <si>
    <t>Співфінансування за рахунок коштів міського бюджету до субвенції з держбюджету  на забезпечення якісної, сучасної та доступної загальної середньої освіти `Нова українська школа` на придбання проектора для Зеленодольської ЗОШ І-ІІІ ступенів №2</t>
  </si>
  <si>
    <t>Спрямування залишку невикористаних асигнувань, передбачених на придбання обладнання, предметів та інвентаря на поточний реомнт приміщення центру позашкліьної роботи</t>
  </si>
  <si>
    <t>Пояснювальна записка до рішення Зеленодольської міської ради від   26 вересня   2018 р. № 825     "Про внесення змін до рішення Зеленодольської міської ради  від 20 грудня 2017 року №625 "Про міський бюджет на 2018 рік"</t>
  </si>
  <si>
    <t xml:space="preserve">Залишок невикористаних коштів після придбання принтера за рахунок субвенції з держбюджету на забезпечення якісної, сучасної та доступної загальної середньої освіти `Нова українська школа`: Мар'янська ЗОШ І ступеня: план - 3330 грн., використано - 0 грн., залишок - 3330 грн. </t>
  </si>
  <si>
    <t>Начальник фінансово-економічного відділу</t>
  </si>
  <si>
    <t>О.В.Олійник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</si>
</sst>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0_ ;[Red]\-#,##0.00\ "/>
    <numFmt numFmtId="166" formatCode="#0.00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2"/>
      <color rgb="FF00206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89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quotePrefix="1" applyFont="1"/>
    <xf numFmtId="165" fontId="1" fillId="0" borderId="0" xfId="0" applyNumberFormat="1" applyFont="1"/>
    <xf numFmtId="4" fontId="1" fillId="0" borderId="0" xfId="0" applyNumberFormat="1" applyFont="1" applyAlignment="1">
      <alignment wrapText="1"/>
    </xf>
    <xf numFmtId="0" fontId="7" fillId="0" borderId="0" xfId="0" applyFont="1"/>
    <xf numFmtId="0" fontId="1" fillId="0" borderId="4" xfId="0" quotePrefix="1" applyFont="1" applyBorder="1"/>
    <xf numFmtId="165" fontId="1" fillId="0" borderId="4" xfId="0" applyNumberFormat="1" applyFont="1" applyBorder="1"/>
    <xf numFmtId="4" fontId="1" fillId="0" borderId="4" xfId="0" applyNumberFormat="1" applyFont="1" applyBorder="1" applyAlignment="1">
      <alignment wrapText="1"/>
    </xf>
    <xf numFmtId="165" fontId="7" fillId="0" borderId="3" xfId="0" applyNumberFormat="1" applyFont="1" applyBorder="1"/>
    <xf numFmtId="4" fontId="7" fillId="0" borderId="3" xfId="0" applyNumberFormat="1" applyFont="1" applyBorder="1" applyAlignment="1">
      <alignment wrapText="1"/>
    </xf>
    <xf numFmtId="165" fontId="7" fillId="0" borderId="5" xfId="0" applyNumberFormat="1" applyFont="1" applyBorder="1"/>
    <xf numFmtId="4" fontId="7" fillId="0" borderId="5" xfId="0" applyNumberFormat="1" applyFont="1" applyBorder="1" applyAlignment="1">
      <alignment wrapText="1"/>
    </xf>
    <xf numFmtId="0" fontId="1" fillId="0" borderId="4" xfId="0" quotePrefix="1" applyFont="1" applyBorder="1" applyAlignment="1">
      <alignment horizontal="left"/>
    </xf>
    <xf numFmtId="0" fontId="7" fillId="0" borderId="3" xfId="0" applyFont="1" applyBorder="1"/>
    <xf numFmtId="0" fontId="1" fillId="0" borderId="6" xfId="0" quotePrefix="1" applyFont="1" applyBorder="1"/>
    <xf numFmtId="165" fontId="1" fillId="0" borderId="6" xfId="0" applyNumberFormat="1" applyFont="1" applyBorder="1"/>
    <xf numFmtId="4" fontId="1" fillId="0" borderId="6" xfId="0" applyNumberFormat="1" applyFont="1" applyBorder="1" applyAlignment="1">
      <alignment wrapText="1"/>
    </xf>
    <xf numFmtId="0" fontId="1" fillId="0" borderId="7" xfId="0" quotePrefix="1" applyFont="1" applyBorder="1"/>
    <xf numFmtId="165" fontId="1" fillId="0" borderId="7" xfId="0" applyNumberFormat="1" applyFont="1" applyBorder="1"/>
    <xf numFmtId="4" fontId="1" fillId="0" borderId="7" xfId="0" applyNumberFormat="1" applyFont="1" applyBorder="1" applyAlignment="1">
      <alignment wrapText="1"/>
    </xf>
    <xf numFmtId="0" fontId="1" fillId="0" borderId="6" xfId="0" quotePrefix="1" applyFont="1" applyBorder="1" applyAlignment="1">
      <alignment horizontal="left"/>
    </xf>
    <xf numFmtId="4" fontId="1" fillId="0" borderId="6" xfId="0" applyNumberFormat="1" applyFont="1" applyBorder="1" applyAlignment="1">
      <alignment horizontal="left" wrapText="1"/>
    </xf>
    <xf numFmtId="0" fontId="1" fillId="0" borderId="8" xfId="0" quotePrefix="1" applyFont="1" applyBorder="1"/>
    <xf numFmtId="165" fontId="1" fillId="0" borderId="8" xfId="0" applyNumberFormat="1" applyFont="1" applyBorder="1"/>
    <xf numFmtId="165" fontId="1" fillId="0" borderId="6" xfId="0" applyNumberFormat="1" applyFont="1" applyBorder="1" applyAlignment="1">
      <alignment wrapText="1"/>
    </xf>
    <xf numFmtId="4" fontId="1" fillId="0" borderId="8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165" fontId="8" fillId="4" borderId="2" xfId="0" applyNumberFormat="1" applyFont="1" applyFill="1" applyBorder="1"/>
    <xf numFmtId="166" fontId="8" fillId="4" borderId="2" xfId="0" applyNumberFormat="1" applyFont="1" applyFill="1" applyBorder="1"/>
    <xf numFmtId="0" fontId="5" fillId="0" borderId="0" xfId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6" xfId="0" applyFont="1" applyBorder="1"/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1" fillId="0" borderId="7" xfId="0" applyFont="1" applyBorder="1"/>
    <xf numFmtId="165" fontId="7" fillId="0" borderId="4" xfId="0" applyNumberFormat="1" applyFont="1" applyBorder="1"/>
    <xf numFmtId="4" fontId="7" fillId="0" borderId="4" xfId="0" applyNumberFormat="1" applyFont="1" applyBorder="1" applyAlignment="1">
      <alignment wrapText="1"/>
    </xf>
    <xf numFmtId="0" fontId="1" fillId="0" borderId="4" xfId="0" applyFont="1" applyBorder="1"/>
    <xf numFmtId="0" fontId="5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7" fillId="0" borderId="0" xfId="0" applyFont="1" applyBorder="1"/>
    <xf numFmtId="0" fontId="4" fillId="0" borderId="10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165" fontId="1" fillId="0" borderId="6" xfId="0" quotePrefix="1" applyNumberFormat="1" applyFont="1" applyBorder="1"/>
    <xf numFmtId="0" fontId="1" fillId="0" borderId="0" xfId="0" quotePrefix="1" applyFont="1" applyBorder="1" applyAlignment="1">
      <alignment horizontal="left"/>
    </xf>
    <xf numFmtId="165" fontId="1" fillId="0" borderId="0" xfId="0" applyNumberFormat="1" applyFont="1" applyBorder="1"/>
    <xf numFmtId="0" fontId="1" fillId="0" borderId="0" xfId="0" applyNumberFormat="1" applyFont="1" applyBorder="1"/>
    <xf numFmtId="0" fontId="1" fillId="0" borderId="7" xfId="0" quotePrefix="1" applyFont="1" applyBorder="1" applyAlignment="1">
      <alignment horizontal="left"/>
    </xf>
    <xf numFmtId="165" fontId="12" fillId="0" borderId="6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0" borderId="6" xfId="0" applyNumberFormat="1" applyFont="1" applyBorder="1" applyAlignment="1">
      <alignment wrapText="1"/>
    </xf>
    <xf numFmtId="4" fontId="12" fillId="0" borderId="0" xfId="0" applyNumberFormat="1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4" fontId="1" fillId="0" borderId="0" xfId="0" applyNumberFormat="1" applyFont="1" applyAlignment="1">
      <alignment horizontal="left" wrapText="1"/>
    </xf>
    <xf numFmtId="4" fontId="1" fillId="0" borderId="5" xfId="0" applyNumberFormat="1" applyFont="1" applyBorder="1" applyAlignment="1">
      <alignment horizontal="left" wrapText="1"/>
    </xf>
    <xf numFmtId="4" fontId="1" fillId="0" borderId="4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4" borderId="2" xfId="0" applyFont="1" applyFill="1" applyBorder="1"/>
    <xf numFmtId="0" fontId="0" fillId="0" borderId="2" xfId="0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" xfId="0" applyBorder="1" applyAlignment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Alignment="1">
      <alignment horizont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view="pageBreakPreview" topLeftCell="A84" zoomScale="85" zoomScaleNormal="100" zoomScaleSheetLayoutView="85" workbookViewId="0">
      <selection activeCell="E114" sqref="E114"/>
    </sheetView>
  </sheetViews>
  <sheetFormatPr defaultRowHeight="15.75"/>
  <cols>
    <col min="1" max="1" width="14.28515625" style="5" customWidth="1"/>
    <col min="2" max="2" width="13.85546875" style="5" customWidth="1"/>
    <col min="3" max="3" width="15.140625" style="5" customWidth="1"/>
    <col min="4" max="4" width="16.7109375" style="5" customWidth="1"/>
    <col min="5" max="5" width="127.85546875" style="5" customWidth="1"/>
    <col min="6" max="6" width="9.140625" style="41"/>
    <col min="7" max="16384" width="9.140625" style="5"/>
  </cols>
  <sheetData>
    <row r="1" spans="1:5" ht="49.5" customHeight="1">
      <c r="A1" s="75" t="s">
        <v>128</v>
      </c>
      <c r="B1" s="75"/>
      <c r="C1" s="75"/>
      <c r="D1" s="75"/>
      <c r="E1" s="75"/>
    </row>
    <row r="2" spans="1:5">
      <c r="A2" s="76" t="s">
        <v>0</v>
      </c>
      <c r="B2" s="77"/>
      <c r="C2" s="77"/>
      <c r="D2" s="77"/>
      <c r="E2" s="77"/>
    </row>
    <row r="3" spans="1:5" ht="126">
      <c r="A3" s="54" t="s">
        <v>112</v>
      </c>
      <c r="B3" s="2" t="s">
        <v>9</v>
      </c>
      <c r="C3" s="3" t="s">
        <v>3</v>
      </c>
      <c r="D3" s="3" t="s">
        <v>4</v>
      </c>
      <c r="E3" s="57" t="s">
        <v>2</v>
      </c>
    </row>
    <row r="4" spans="1:5">
      <c r="A4" s="55">
        <v>1</v>
      </c>
      <c r="B4" s="1">
        <v>2</v>
      </c>
      <c r="C4" s="4">
        <v>3</v>
      </c>
      <c r="D4" s="1">
        <v>4</v>
      </c>
      <c r="E4" s="58">
        <v>5</v>
      </c>
    </row>
    <row r="5" spans="1:5">
      <c r="A5" s="69" t="s">
        <v>111</v>
      </c>
      <c r="B5" s="69"/>
      <c r="C5" s="69"/>
      <c r="D5" s="69"/>
      <c r="E5" s="69"/>
    </row>
    <row r="6" spans="1:5" ht="31.5">
      <c r="A6" s="42">
        <v>11010100</v>
      </c>
      <c r="B6" s="43"/>
      <c r="C6" s="42"/>
      <c r="D6" s="42">
        <v>-2000000</v>
      </c>
      <c r="E6" s="50" t="s">
        <v>80</v>
      </c>
    </row>
    <row r="7" spans="1:5" ht="31.5">
      <c r="A7" s="45">
        <v>11010400</v>
      </c>
      <c r="B7" s="44"/>
      <c r="C7" s="45">
        <v>110000</v>
      </c>
      <c r="D7" s="44"/>
      <c r="E7" s="51" t="s">
        <v>81</v>
      </c>
    </row>
    <row r="8" spans="1:5">
      <c r="A8" s="45">
        <v>11010500</v>
      </c>
      <c r="B8" s="44"/>
      <c r="C8" s="45"/>
      <c r="D8" s="45">
        <v>-48000</v>
      </c>
      <c r="E8" s="51" t="s">
        <v>82</v>
      </c>
    </row>
    <row r="9" spans="1:5">
      <c r="A9" s="45">
        <v>11020200</v>
      </c>
      <c r="B9" s="44"/>
      <c r="C9" s="45"/>
      <c r="D9" s="45">
        <v>-1650</v>
      </c>
      <c r="E9" s="51" t="s">
        <v>83</v>
      </c>
    </row>
    <row r="10" spans="1:5" ht="31.5">
      <c r="A10" s="45">
        <v>13010200</v>
      </c>
      <c r="B10" s="44"/>
      <c r="C10" s="45">
        <v>1010</v>
      </c>
      <c r="D10" s="44"/>
      <c r="E10" s="51" t="s">
        <v>84</v>
      </c>
    </row>
    <row r="11" spans="1:5">
      <c r="A11" s="45">
        <v>14021900</v>
      </c>
      <c r="B11" s="44"/>
      <c r="C11" s="45"/>
      <c r="D11" s="45">
        <v>-130000</v>
      </c>
      <c r="E11" s="51" t="s">
        <v>85</v>
      </c>
    </row>
    <row r="12" spans="1:5">
      <c r="A12" s="45">
        <v>14031900</v>
      </c>
      <c r="B12" s="44"/>
      <c r="C12" s="45"/>
      <c r="D12" s="45">
        <v>-500000</v>
      </c>
      <c r="E12" s="51" t="s">
        <v>85</v>
      </c>
    </row>
    <row r="13" spans="1:5">
      <c r="A13" s="45">
        <v>14040000</v>
      </c>
      <c r="B13" s="44"/>
      <c r="C13" s="45"/>
      <c r="D13" s="45">
        <v>-120000</v>
      </c>
      <c r="E13" s="51" t="s">
        <v>86</v>
      </c>
    </row>
    <row r="14" spans="1:5" ht="31.5">
      <c r="A14" s="45">
        <v>18010100</v>
      </c>
      <c r="B14" s="44"/>
      <c r="C14" s="45">
        <v>3600</v>
      </c>
      <c r="D14" s="44"/>
      <c r="E14" s="51" t="s">
        <v>87</v>
      </c>
    </row>
    <row r="15" spans="1:5" ht="31.5">
      <c r="A15" s="45">
        <v>18010200</v>
      </c>
      <c r="B15" s="44"/>
      <c r="C15" s="45"/>
      <c r="D15" s="45">
        <v>-21000</v>
      </c>
      <c r="E15" s="51" t="s">
        <v>88</v>
      </c>
    </row>
    <row r="16" spans="1:5" ht="31.5">
      <c r="A16" s="45">
        <v>18010300</v>
      </c>
      <c r="B16" s="44"/>
      <c r="C16" s="45">
        <v>50000</v>
      </c>
      <c r="D16" s="44"/>
      <c r="E16" s="51" t="s">
        <v>89</v>
      </c>
    </row>
    <row r="17" spans="1:5" ht="31.5">
      <c r="A17" s="45">
        <v>18010400</v>
      </c>
      <c r="B17" s="44"/>
      <c r="C17" s="45">
        <v>548000</v>
      </c>
      <c r="D17" s="44"/>
      <c r="E17" s="51" t="s">
        <v>90</v>
      </c>
    </row>
    <row r="18" spans="1:5">
      <c r="A18" s="45">
        <v>18010500</v>
      </c>
      <c r="B18" s="44"/>
      <c r="C18" s="45">
        <v>529800</v>
      </c>
      <c r="D18" s="44"/>
      <c r="E18" s="51" t="s">
        <v>91</v>
      </c>
    </row>
    <row r="19" spans="1:5">
      <c r="A19" s="45">
        <v>18010600</v>
      </c>
      <c r="B19" s="44"/>
      <c r="C19" s="45">
        <v>499000</v>
      </c>
      <c r="D19" s="44"/>
      <c r="E19" s="51" t="s">
        <v>92</v>
      </c>
    </row>
    <row r="20" spans="1:5">
      <c r="A20" s="45">
        <v>18010700</v>
      </c>
      <c r="B20" s="44"/>
      <c r="C20" s="45">
        <v>80000</v>
      </c>
      <c r="D20" s="44"/>
      <c r="E20" s="51" t="s">
        <v>93</v>
      </c>
    </row>
    <row r="21" spans="1:5">
      <c r="A21" s="45">
        <v>18010900</v>
      </c>
      <c r="B21" s="44"/>
      <c r="C21" s="45">
        <v>102000</v>
      </c>
      <c r="D21" s="44"/>
      <c r="E21" s="51" t="s">
        <v>94</v>
      </c>
    </row>
    <row r="22" spans="1:5" s="41" customFormat="1">
      <c r="A22" s="45">
        <v>18011000</v>
      </c>
      <c r="B22" s="44"/>
      <c r="C22" s="45">
        <v>33300</v>
      </c>
      <c r="D22" s="44"/>
      <c r="E22" s="51" t="s">
        <v>95</v>
      </c>
    </row>
    <row r="23" spans="1:5" s="41" customFormat="1">
      <c r="A23" s="45">
        <v>18030100</v>
      </c>
      <c r="B23" s="44"/>
      <c r="C23" s="45">
        <v>130</v>
      </c>
      <c r="D23" s="44"/>
      <c r="E23" s="51" t="s">
        <v>96</v>
      </c>
    </row>
    <row r="24" spans="1:5" s="41" customFormat="1">
      <c r="A24" s="45">
        <v>18050300</v>
      </c>
      <c r="B24" s="44"/>
      <c r="C24" s="45"/>
      <c r="D24" s="45">
        <v>-58000</v>
      </c>
      <c r="E24" s="51" t="s">
        <v>97</v>
      </c>
    </row>
    <row r="25" spans="1:5" s="41" customFormat="1">
      <c r="A25" s="45">
        <v>18050400</v>
      </c>
      <c r="B25" s="44"/>
      <c r="C25" s="45"/>
      <c r="D25" s="45">
        <v>-100000</v>
      </c>
      <c r="E25" s="51" t="s">
        <v>98</v>
      </c>
    </row>
    <row r="26" spans="1:5" s="41" customFormat="1" ht="31.5">
      <c r="A26" s="45">
        <v>18050500</v>
      </c>
      <c r="B26" s="44"/>
      <c r="C26" s="45"/>
      <c r="D26" s="45">
        <v>-780000</v>
      </c>
      <c r="E26" s="51" t="s">
        <v>99</v>
      </c>
    </row>
    <row r="27" spans="1:5" s="41" customFormat="1">
      <c r="A27" s="45">
        <v>21050000</v>
      </c>
      <c r="B27" s="44"/>
      <c r="C27" s="45">
        <v>1807330</v>
      </c>
      <c r="D27" s="44"/>
      <c r="E27" s="51" t="s">
        <v>100</v>
      </c>
    </row>
    <row r="28" spans="1:5" s="41" customFormat="1">
      <c r="A28" s="45">
        <v>21080500</v>
      </c>
      <c r="B28" s="44"/>
      <c r="C28" s="45"/>
      <c r="D28" s="45">
        <v>-11200</v>
      </c>
      <c r="E28" s="51" t="s">
        <v>101</v>
      </c>
    </row>
    <row r="29" spans="1:5" s="41" customFormat="1">
      <c r="A29" s="45">
        <v>21081100</v>
      </c>
      <c r="B29" s="44"/>
      <c r="C29" s="45"/>
      <c r="D29" s="45">
        <v>-720</v>
      </c>
      <c r="E29" s="51" t="s">
        <v>102</v>
      </c>
    </row>
    <row r="30" spans="1:5" s="41" customFormat="1" ht="31.5">
      <c r="A30" s="45">
        <v>21081500</v>
      </c>
      <c r="B30" s="44"/>
      <c r="C30" s="45"/>
      <c r="D30" s="45">
        <v>-18600</v>
      </c>
      <c r="E30" s="51" t="s">
        <v>103</v>
      </c>
    </row>
    <row r="31" spans="1:5" s="41" customFormat="1" ht="31.5">
      <c r="A31" s="45">
        <v>22010300</v>
      </c>
      <c r="B31" s="44"/>
      <c r="C31" s="45">
        <v>10400</v>
      </c>
      <c r="D31" s="44"/>
      <c r="E31" s="51" t="s">
        <v>104</v>
      </c>
    </row>
    <row r="32" spans="1:5" s="41" customFormat="1">
      <c r="A32" s="41">
        <v>22012500</v>
      </c>
      <c r="B32" s="40"/>
      <c r="D32" s="41">
        <v>-17000</v>
      </c>
      <c r="E32" s="52" t="s">
        <v>105</v>
      </c>
    </row>
    <row r="33" spans="1:6" s="41" customFormat="1">
      <c r="A33" s="45">
        <v>22012600</v>
      </c>
      <c r="B33" s="44"/>
      <c r="C33" s="45">
        <v>27900</v>
      </c>
      <c r="D33" s="44"/>
      <c r="E33" s="51" t="s">
        <v>106</v>
      </c>
    </row>
    <row r="34" spans="1:6" s="41" customFormat="1" ht="31.5">
      <c r="A34" s="45">
        <v>22090100</v>
      </c>
      <c r="B34" s="44"/>
      <c r="C34" s="45"/>
      <c r="D34" s="45">
        <v>-7500</v>
      </c>
      <c r="E34" s="51" t="s">
        <v>107</v>
      </c>
    </row>
    <row r="35" spans="1:6" s="41" customFormat="1">
      <c r="A35" s="45">
        <v>22090400</v>
      </c>
      <c r="B35" s="44"/>
      <c r="C35" s="45"/>
      <c r="D35" s="45">
        <v>-4300</v>
      </c>
      <c r="E35" s="51" t="s">
        <v>108</v>
      </c>
    </row>
    <row r="36" spans="1:6" s="41" customFormat="1">
      <c r="A36" s="48">
        <v>24060300</v>
      </c>
      <c r="B36" s="49"/>
      <c r="C36" s="48">
        <v>15500</v>
      </c>
      <c r="D36" s="49"/>
      <c r="E36" s="53" t="s">
        <v>109</v>
      </c>
    </row>
    <row r="37" spans="1:6" s="9" customFormat="1">
      <c r="A37" s="78" t="s">
        <v>113</v>
      </c>
      <c r="B37" s="78"/>
      <c r="C37" s="46">
        <f>SUM(C6:C36)</f>
        <v>3817970</v>
      </c>
      <c r="D37" s="46">
        <f>SUM(D6:D36)</f>
        <v>-3817970</v>
      </c>
      <c r="E37" s="47"/>
      <c r="F37" s="56"/>
    </row>
    <row r="38" spans="1:6" ht="36.75" customHeight="1">
      <c r="A38" s="79" t="s">
        <v>1</v>
      </c>
      <c r="B38" s="79"/>
      <c r="C38" s="79"/>
      <c r="D38" s="79"/>
      <c r="E38" s="79"/>
    </row>
    <row r="39" spans="1:6" ht="31.5">
      <c r="A39" s="19" t="s">
        <v>5</v>
      </c>
      <c r="B39" s="19" t="s">
        <v>6</v>
      </c>
      <c r="C39" s="20"/>
      <c r="D39" s="20">
        <v>-1281006.74</v>
      </c>
      <c r="E39" s="21" t="s">
        <v>53</v>
      </c>
    </row>
    <row r="40" spans="1:6" ht="31.5">
      <c r="A40" s="22" t="s">
        <v>5</v>
      </c>
      <c r="B40" s="22" t="s">
        <v>7</v>
      </c>
      <c r="C40" s="23">
        <v>468834.74</v>
      </c>
      <c r="D40" s="23"/>
      <c r="E40" s="24" t="s">
        <v>10</v>
      </c>
    </row>
    <row r="41" spans="1:6" ht="31.5">
      <c r="A41" s="10" t="s">
        <v>5</v>
      </c>
      <c r="B41" s="10" t="s">
        <v>7</v>
      </c>
      <c r="C41" s="11">
        <v>812172</v>
      </c>
      <c r="D41" s="11"/>
      <c r="E41" s="12" t="s">
        <v>15</v>
      </c>
    </row>
    <row r="42" spans="1:6" ht="31.5">
      <c r="A42" s="19" t="s">
        <v>5</v>
      </c>
      <c r="B42" s="19" t="s">
        <v>7</v>
      </c>
      <c r="C42" s="20"/>
      <c r="D42" s="20">
        <v>-80146</v>
      </c>
      <c r="E42" s="21" t="s">
        <v>11</v>
      </c>
    </row>
    <row r="43" spans="1:6" ht="31.5">
      <c r="A43" s="10" t="s">
        <v>5</v>
      </c>
      <c r="B43" s="10" t="s">
        <v>7</v>
      </c>
      <c r="C43" s="11">
        <v>80146</v>
      </c>
      <c r="D43" s="11"/>
      <c r="E43" s="12" t="s">
        <v>51</v>
      </c>
    </row>
    <row r="44" spans="1:6" s="9" customFormat="1">
      <c r="A44" s="68" t="s">
        <v>8</v>
      </c>
      <c r="B44" s="68"/>
      <c r="C44" s="15">
        <f>SUM(C39:C43)</f>
        <v>1361152.74</v>
      </c>
      <c r="D44" s="15">
        <f>SUM(D39:D43)</f>
        <v>-1361152.74</v>
      </c>
      <c r="E44" s="16"/>
      <c r="F44" s="56"/>
    </row>
    <row r="45" spans="1:6" s="9" customFormat="1" ht="36.75" customHeight="1">
      <c r="A45" s="69" t="s">
        <v>40</v>
      </c>
      <c r="B45" s="69"/>
      <c r="C45" s="69"/>
      <c r="D45" s="69"/>
      <c r="E45" s="69"/>
      <c r="F45" s="56"/>
    </row>
    <row r="46" spans="1:6" ht="126">
      <c r="A46" s="25" t="s">
        <v>16</v>
      </c>
      <c r="B46" s="25" t="s">
        <v>25</v>
      </c>
      <c r="C46" s="20"/>
      <c r="D46" s="20">
        <v>-26757.06</v>
      </c>
      <c r="E46" s="21" t="s">
        <v>42</v>
      </c>
    </row>
    <row r="47" spans="1:6" ht="47.25">
      <c r="A47" s="17" t="s">
        <v>16</v>
      </c>
      <c r="B47" s="17" t="s">
        <v>25</v>
      </c>
      <c r="C47" s="11">
        <f>6689.26*3+6689.28</f>
        <v>26757.059999999998</v>
      </c>
      <c r="D47" s="11"/>
      <c r="E47" s="12" t="s">
        <v>41</v>
      </c>
    </row>
    <row r="48" spans="1:6" s="9" customFormat="1">
      <c r="A48" s="68" t="s">
        <v>8</v>
      </c>
      <c r="B48" s="68"/>
      <c r="C48" s="15">
        <f>SUM(C46:C47)</f>
        <v>26757.059999999998</v>
      </c>
      <c r="D48" s="15">
        <f>SUM(D46:D47)</f>
        <v>-26757.06</v>
      </c>
      <c r="E48" s="16"/>
      <c r="F48" s="56"/>
    </row>
    <row r="49" spans="1:6" ht="39" customHeight="1">
      <c r="A49" s="69" t="s">
        <v>54</v>
      </c>
      <c r="B49" s="69"/>
      <c r="C49" s="69"/>
      <c r="D49" s="69"/>
      <c r="E49" s="69"/>
    </row>
    <row r="50" spans="1:6" ht="47.25">
      <c r="A50" s="25" t="s">
        <v>16</v>
      </c>
      <c r="B50" s="25" t="s">
        <v>25</v>
      </c>
      <c r="C50" s="20"/>
      <c r="D50" s="20">
        <v>-2</v>
      </c>
      <c r="E50" s="21" t="s">
        <v>55</v>
      </c>
    </row>
    <row r="51" spans="1:6">
      <c r="A51" s="17" t="s">
        <v>16</v>
      </c>
      <c r="B51" s="17" t="s">
        <v>25</v>
      </c>
      <c r="C51" s="11">
        <v>2</v>
      </c>
      <c r="D51" s="11"/>
      <c r="E51" s="12" t="s">
        <v>56</v>
      </c>
    </row>
    <row r="52" spans="1:6" ht="92.25" customHeight="1">
      <c r="A52" s="25" t="s">
        <v>16</v>
      </c>
      <c r="B52" s="25" t="s">
        <v>19</v>
      </c>
      <c r="C52" s="20"/>
      <c r="D52" s="20">
        <v>-3330</v>
      </c>
      <c r="E52" s="66" t="s">
        <v>129</v>
      </c>
      <c r="F52" s="62"/>
    </row>
    <row r="53" spans="1:6">
      <c r="A53" s="60" t="s">
        <v>16</v>
      </c>
      <c r="B53" s="60" t="s">
        <v>25</v>
      </c>
      <c r="C53" s="61">
        <v>3330</v>
      </c>
      <c r="D53" s="61"/>
      <c r="E53" s="67" t="s">
        <v>56</v>
      </c>
    </row>
    <row r="54" spans="1:6" ht="92.25" customHeight="1">
      <c r="A54" s="25" t="s">
        <v>16</v>
      </c>
      <c r="B54" s="25" t="s">
        <v>19</v>
      </c>
      <c r="C54" s="20"/>
      <c r="D54" s="20">
        <f>-12987-3511-133</f>
        <v>-16631</v>
      </c>
      <c r="E54" s="66" t="s">
        <v>122</v>
      </c>
      <c r="F54" s="62"/>
    </row>
    <row r="55" spans="1:6" ht="31.5">
      <c r="A55" s="60" t="s">
        <v>16</v>
      </c>
      <c r="B55" s="60" t="s">
        <v>19</v>
      </c>
      <c r="C55" s="61">
        <f>125+6221+10285</f>
        <v>16631</v>
      </c>
      <c r="D55" s="61"/>
      <c r="E55" s="67" t="s">
        <v>121</v>
      </c>
    </row>
    <row r="56" spans="1:6" s="9" customFormat="1">
      <c r="A56" s="68" t="s">
        <v>8</v>
      </c>
      <c r="B56" s="68"/>
      <c r="C56" s="15">
        <f>SUM(C50:C55)</f>
        <v>19963</v>
      </c>
      <c r="D56" s="15">
        <f>SUM(D50:D55)</f>
        <v>-19963</v>
      </c>
      <c r="E56" s="16"/>
      <c r="F56" s="56"/>
    </row>
    <row r="57" spans="1:6">
      <c r="A57" s="70" t="s">
        <v>12</v>
      </c>
      <c r="B57" s="70"/>
      <c r="C57" s="70"/>
      <c r="D57" s="70"/>
      <c r="E57" s="70"/>
    </row>
    <row r="58" spans="1:6" ht="47.25">
      <c r="A58" s="25" t="s">
        <v>16</v>
      </c>
      <c r="B58" s="25" t="s">
        <v>25</v>
      </c>
      <c r="C58" s="20"/>
      <c r="D58" s="20">
        <f>-2868-5232</f>
        <v>-8100</v>
      </c>
      <c r="E58" s="29" t="s">
        <v>57</v>
      </c>
    </row>
    <row r="59" spans="1:6" ht="47.25">
      <c r="A59" s="63" t="s">
        <v>16</v>
      </c>
      <c r="B59" s="63" t="s">
        <v>25</v>
      </c>
      <c r="C59" s="23">
        <v>2868</v>
      </c>
      <c r="D59" s="23"/>
      <c r="E59" s="24" t="s">
        <v>58</v>
      </c>
    </row>
    <row r="60" spans="1:6" ht="47.25">
      <c r="A60" s="60" t="s">
        <v>16</v>
      </c>
      <c r="B60" s="60" t="s">
        <v>25</v>
      </c>
      <c r="C60" s="61">
        <v>6768</v>
      </c>
      <c r="D60" s="61"/>
      <c r="E60" s="24" t="s">
        <v>126</v>
      </c>
    </row>
    <row r="61" spans="1:6" ht="63">
      <c r="A61" s="25" t="s">
        <v>16</v>
      </c>
      <c r="B61" s="25" t="s">
        <v>19</v>
      </c>
      <c r="C61" s="20"/>
      <c r="D61" s="20">
        <f>-2710-6</f>
        <v>-2716</v>
      </c>
      <c r="E61" s="64" t="s">
        <v>124</v>
      </c>
    </row>
    <row r="62" spans="1:6" ht="47.25">
      <c r="A62" s="17" t="s">
        <v>16</v>
      </c>
      <c r="B62" s="17" t="s">
        <v>19</v>
      </c>
      <c r="C62" s="11">
        <f>892+288</f>
        <v>1180</v>
      </c>
      <c r="D62" s="11"/>
      <c r="E62" s="65" t="s">
        <v>123</v>
      </c>
    </row>
    <row r="63" spans="1:6">
      <c r="A63" s="27" t="s">
        <v>13</v>
      </c>
      <c r="B63" s="27" t="s">
        <v>7</v>
      </c>
      <c r="C63" s="28"/>
      <c r="D63" s="28">
        <v>-2000</v>
      </c>
      <c r="E63" s="71" t="s">
        <v>14</v>
      </c>
    </row>
    <row r="64" spans="1:6">
      <c r="A64" s="6" t="s">
        <v>5</v>
      </c>
      <c r="B64" s="6" t="s">
        <v>7</v>
      </c>
      <c r="C64" s="7">
        <v>2000</v>
      </c>
      <c r="D64" s="7"/>
      <c r="E64" s="71"/>
    </row>
    <row r="65" spans="1:5" ht="24.75" customHeight="1">
      <c r="A65" s="19" t="s">
        <v>16</v>
      </c>
      <c r="B65" s="19" t="s">
        <v>7</v>
      </c>
      <c r="C65" s="20"/>
      <c r="D65" s="20">
        <v>-30000</v>
      </c>
      <c r="E65" s="72" t="s">
        <v>17</v>
      </c>
    </row>
    <row r="66" spans="1:5" ht="28.5" customHeight="1">
      <c r="A66" s="10" t="s">
        <v>5</v>
      </c>
      <c r="B66" s="10" t="s">
        <v>7</v>
      </c>
      <c r="C66" s="11">
        <v>30000</v>
      </c>
      <c r="D66" s="11"/>
      <c r="E66" s="73"/>
    </row>
    <row r="67" spans="1:5" ht="47.25">
      <c r="A67" s="19" t="s">
        <v>16</v>
      </c>
      <c r="B67" s="19" t="s">
        <v>25</v>
      </c>
      <c r="C67" s="20"/>
      <c r="D67" s="20">
        <f>-929-1500</f>
        <v>-2429</v>
      </c>
      <c r="E67" s="26" t="s">
        <v>43</v>
      </c>
    </row>
    <row r="68" spans="1:5" ht="63">
      <c r="A68" s="10" t="s">
        <v>16</v>
      </c>
      <c r="B68" s="10" t="s">
        <v>25</v>
      </c>
      <c r="C68" s="11">
        <v>2429</v>
      </c>
      <c r="D68" s="11"/>
      <c r="E68" s="31" t="s">
        <v>44</v>
      </c>
    </row>
    <row r="69" spans="1:5" ht="63">
      <c r="A69" s="19" t="s">
        <v>36</v>
      </c>
      <c r="B69" s="19" t="s">
        <v>25</v>
      </c>
      <c r="C69" s="20"/>
      <c r="D69" s="20">
        <v>-22200</v>
      </c>
      <c r="E69" s="21" t="s">
        <v>37</v>
      </c>
    </row>
    <row r="70" spans="1:5" ht="31.5">
      <c r="A70" s="22" t="s">
        <v>36</v>
      </c>
      <c r="B70" s="22" t="s">
        <v>25</v>
      </c>
      <c r="C70" s="23">
        <f>6200*2+7750</f>
        <v>20150</v>
      </c>
      <c r="D70" s="23"/>
      <c r="E70" s="24" t="s">
        <v>38</v>
      </c>
    </row>
    <row r="71" spans="1:5">
      <c r="A71" s="10" t="s">
        <v>36</v>
      </c>
      <c r="B71" s="10" t="s">
        <v>19</v>
      </c>
      <c r="C71" s="11">
        <f>960+1090</f>
        <v>2050</v>
      </c>
      <c r="D71" s="11"/>
      <c r="E71" s="12" t="s">
        <v>39</v>
      </c>
    </row>
    <row r="72" spans="1:5">
      <c r="A72" s="19" t="s">
        <v>47</v>
      </c>
      <c r="B72" s="19" t="s">
        <v>19</v>
      </c>
      <c r="C72" s="20"/>
      <c r="D72" s="20">
        <v>-6247</v>
      </c>
      <c r="E72" s="72" t="s">
        <v>48</v>
      </c>
    </row>
    <row r="73" spans="1:5">
      <c r="A73" s="10" t="s">
        <v>47</v>
      </c>
      <c r="B73" s="10" t="s">
        <v>25</v>
      </c>
      <c r="C73" s="11">
        <v>6200</v>
      </c>
      <c r="D73" s="11"/>
      <c r="E73" s="73"/>
    </row>
    <row r="74" spans="1:5" ht="63">
      <c r="A74" s="59" t="s">
        <v>5</v>
      </c>
      <c r="B74" s="59" t="s">
        <v>6</v>
      </c>
      <c r="C74" s="20"/>
      <c r="D74" s="20">
        <v>-270400</v>
      </c>
      <c r="E74" s="26" t="s">
        <v>52</v>
      </c>
    </row>
    <row r="75" spans="1:5" ht="47.25">
      <c r="A75" s="27" t="s">
        <v>5</v>
      </c>
      <c r="B75" s="27" t="s">
        <v>6</v>
      </c>
      <c r="C75" s="28"/>
      <c r="D75" s="28">
        <v>-14970</v>
      </c>
      <c r="E75" s="30" t="s">
        <v>120</v>
      </c>
    </row>
    <row r="76" spans="1:5" ht="31.5">
      <c r="A76" s="27" t="s">
        <v>63</v>
      </c>
      <c r="B76" s="27" t="s">
        <v>64</v>
      </c>
      <c r="C76" s="28"/>
      <c r="D76" s="28">
        <f>-40217+14970-48553</f>
        <v>-73800</v>
      </c>
      <c r="E76" s="30" t="s">
        <v>66</v>
      </c>
    </row>
    <row r="77" spans="1:5" ht="31.5">
      <c r="A77" s="22" t="s">
        <v>16</v>
      </c>
      <c r="B77" s="22" t="s">
        <v>19</v>
      </c>
      <c r="C77" s="23">
        <v>15976</v>
      </c>
      <c r="D77" s="23"/>
      <c r="E77" s="24" t="s">
        <v>18</v>
      </c>
    </row>
    <row r="78" spans="1:5" ht="47.25">
      <c r="A78" s="22" t="s">
        <v>16</v>
      </c>
      <c r="B78" s="22" t="s">
        <v>19</v>
      </c>
      <c r="C78" s="23">
        <v>10365</v>
      </c>
      <c r="D78" s="23"/>
      <c r="E78" s="24" t="s">
        <v>20</v>
      </c>
    </row>
    <row r="79" spans="1:5">
      <c r="A79" s="22" t="s">
        <v>21</v>
      </c>
      <c r="B79" s="22" t="s">
        <v>22</v>
      </c>
      <c r="C79" s="23">
        <v>340</v>
      </c>
      <c r="D79" s="23"/>
      <c r="E79" s="24" t="s">
        <v>23</v>
      </c>
    </row>
    <row r="80" spans="1:5">
      <c r="A80" s="22" t="s">
        <v>21</v>
      </c>
      <c r="B80" s="22" t="s">
        <v>25</v>
      </c>
      <c r="C80" s="23">
        <v>6936</v>
      </c>
      <c r="D80" s="23"/>
      <c r="E80" s="24" t="s">
        <v>26</v>
      </c>
    </row>
    <row r="81" spans="1:6">
      <c r="A81" s="22" t="s">
        <v>21</v>
      </c>
      <c r="B81" s="22" t="s">
        <v>24</v>
      </c>
      <c r="C81" s="23">
        <v>213</v>
      </c>
      <c r="D81" s="23"/>
      <c r="E81" s="24" t="s">
        <v>27</v>
      </c>
    </row>
    <row r="82" spans="1:6">
      <c r="A82" s="22" t="s">
        <v>21</v>
      </c>
      <c r="B82" s="22" t="s">
        <v>25</v>
      </c>
      <c r="C82" s="23">
        <v>9700</v>
      </c>
      <c r="D82" s="23"/>
      <c r="E82" s="24" t="s">
        <v>28</v>
      </c>
    </row>
    <row r="83" spans="1:6">
      <c r="A83" s="22" t="s">
        <v>21</v>
      </c>
      <c r="B83" s="22" t="s">
        <v>24</v>
      </c>
      <c r="C83" s="23">
        <v>300</v>
      </c>
      <c r="D83" s="23"/>
      <c r="E83" s="24" t="s">
        <v>29</v>
      </c>
    </row>
    <row r="84" spans="1:6">
      <c r="A84" s="22" t="s">
        <v>45</v>
      </c>
      <c r="B84" s="22" t="s">
        <v>24</v>
      </c>
      <c r="C84" s="23">
        <v>5101</v>
      </c>
      <c r="D84" s="23"/>
      <c r="E84" s="24" t="s">
        <v>46</v>
      </c>
    </row>
    <row r="85" spans="1:6" ht="31.5">
      <c r="A85" s="22" t="s">
        <v>49</v>
      </c>
      <c r="B85" s="22" t="s">
        <v>19</v>
      </c>
      <c r="C85" s="23">
        <v>9660</v>
      </c>
      <c r="D85" s="23"/>
      <c r="E85" s="24" t="s">
        <v>50</v>
      </c>
    </row>
    <row r="86" spans="1:6">
      <c r="A86" s="22" t="s">
        <v>16</v>
      </c>
      <c r="B86" s="22" t="s">
        <v>24</v>
      </c>
      <c r="C86" s="23">
        <v>2100</v>
      </c>
      <c r="D86" s="23"/>
      <c r="E86" s="24" t="s">
        <v>65</v>
      </c>
      <c r="F86" s="41" t="s">
        <v>117</v>
      </c>
    </row>
    <row r="87" spans="1:6" ht="31.5">
      <c r="A87" s="22" t="s">
        <v>59</v>
      </c>
      <c r="B87" s="22" t="s">
        <v>60</v>
      </c>
      <c r="C87" s="23">
        <v>235000</v>
      </c>
      <c r="D87" s="23"/>
      <c r="E87" s="24" t="s">
        <v>61</v>
      </c>
    </row>
    <row r="88" spans="1:6">
      <c r="A88" s="22" t="s">
        <v>62</v>
      </c>
      <c r="B88" s="22" t="s">
        <v>24</v>
      </c>
      <c r="C88" s="23">
        <v>48600</v>
      </c>
      <c r="D88" s="23"/>
      <c r="E88" s="24" t="s">
        <v>125</v>
      </c>
    </row>
    <row r="89" spans="1:6" ht="63">
      <c r="A89" s="10" t="s">
        <v>62</v>
      </c>
      <c r="B89" s="10" t="s">
        <v>7</v>
      </c>
      <c r="C89" s="11">
        <v>14926</v>
      </c>
      <c r="D89" s="11"/>
      <c r="E89" s="12" t="s">
        <v>118</v>
      </c>
    </row>
    <row r="90" spans="1:6">
      <c r="A90" s="19" t="s">
        <v>47</v>
      </c>
      <c r="B90" s="19" t="s">
        <v>19</v>
      </c>
      <c r="C90" s="20"/>
      <c r="D90" s="20">
        <v>-54000</v>
      </c>
      <c r="E90" s="72" t="s">
        <v>127</v>
      </c>
    </row>
    <row r="91" spans="1:6">
      <c r="A91" s="10" t="s">
        <v>36</v>
      </c>
      <c r="B91" s="10" t="s">
        <v>24</v>
      </c>
      <c r="C91" s="11">
        <v>54000</v>
      </c>
      <c r="D91" s="11"/>
      <c r="E91" s="73"/>
    </row>
    <row r="92" spans="1:6" s="9" customFormat="1">
      <c r="A92" s="18" t="s">
        <v>8</v>
      </c>
      <c r="B92" s="18"/>
      <c r="C92" s="13">
        <f>SUM(C58:C91)</f>
        <v>486862</v>
      </c>
      <c r="D92" s="13">
        <f>SUM(D58:D91)</f>
        <v>-486862</v>
      </c>
      <c r="E92" s="14"/>
      <c r="F92" s="56"/>
    </row>
    <row r="93" spans="1:6">
      <c r="A93" s="70" t="s">
        <v>30</v>
      </c>
      <c r="B93" s="70"/>
      <c r="C93" s="70"/>
      <c r="D93" s="70"/>
      <c r="E93" s="70"/>
    </row>
    <row r="94" spans="1:6" ht="31.5">
      <c r="A94" s="19" t="s">
        <v>13</v>
      </c>
      <c r="B94" s="19" t="s">
        <v>25</v>
      </c>
      <c r="C94" s="20"/>
      <c r="D94" s="20">
        <v>-150</v>
      </c>
      <c r="E94" s="21" t="s">
        <v>31</v>
      </c>
    </row>
    <row r="95" spans="1:6" ht="31.5">
      <c r="A95" s="22" t="s">
        <v>16</v>
      </c>
      <c r="B95" s="22" t="s">
        <v>25</v>
      </c>
      <c r="C95" s="23"/>
      <c r="D95" s="23">
        <v>-315.60000000000002</v>
      </c>
      <c r="E95" s="24" t="s">
        <v>32</v>
      </c>
    </row>
    <row r="96" spans="1:6" ht="31.5">
      <c r="A96" s="22" t="s">
        <v>34</v>
      </c>
      <c r="B96" s="22" t="s">
        <v>25</v>
      </c>
      <c r="C96" s="23"/>
      <c r="D96" s="23">
        <v>-260</v>
      </c>
      <c r="E96" s="24" t="s">
        <v>33</v>
      </c>
    </row>
    <row r="97" spans="1:6" ht="31.5">
      <c r="A97" s="22" t="s">
        <v>16</v>
      </c>
      <c r="B97" s="22" t="s">
        <v>25</v>
      </c>
      <c r="C97" s="23"/>
      <c r="D97" s="23">
        <v>-1607.46</v>
      </c>
      <c r="E97" s="24" t="s">
        <v>35</v>
      </c>
    </row>
    <row r="98" spans="1:6" ht="31.5">
      <c r="A98" s="22" t="s">
        <v>119</v>
      </c>
      <c r="B98" s="22" t="s">
        <v>25</v>
      </c>
      <c r="C98" s="23"/>
      <c r="D98" s="23">
        <v>-1792</v>
      </c>
      <c r="E98" s="24" t="s">
        <v>115</v>
      </c>
    </row>
    <row r="99" spans="1:6" ht="31.5">
      <c r="A99" s="22" t="s">
        <v>13</v>
      </c>
      <c r="B99" s="22" t="s">
        <v>25</v>
      </c>
      <c r="C99" s="23">
        <v>4125.0600000000004</v>
      </c>
      <c r="D99" s="23"/>
      <c r="E99" s="24" t="s">
        <v>116</v>
      </c>
    </row>
    <row r="100" spans="1:6" s="9" customFormat="1">
      <c r="A100" s="74" t="s">
        <v>8</v>
      </c>
      <c r="B100" s="74"/>
      <c r="C100" s="13">
        <f>SUM(C94:C99)</f>
        <v>4125.0600000000004</v>
      </c>
      <c r="D100" s="13">
        <f>SUM(D94:D99)</f>
        <v>-4125.0599999999995</v>
      </c>
      <c r="E100" s="14"/>
      <c r="F100" s="56"/>
    </row>
    <row r="101" spans="1:6">
      <c r="A101" s="74" t="s">
        <v>114</v>
      </c>
      <c r="B101" s="74"/>
      <c r="C101" s="13">
        <f>C100+C92+C56+C48+C44</f>
        <v>1898859.8599999999</v>
      </c>
      <c r="D101" s="13">
        <f>D100+D92+D56+D48+D44</f>
        <v>-1898859.8599999999</v>
      </c>
      <c r="E101" s="14"/>
    </row>
    <row r="102" spans="1:6">
      <c r="C102" s="7"/>
      <c r="D102" s="7"/>
      <c r="E102" s="8"/>
    </row>
    <row r="103" spans="1:6">
      <c r="A103" s="5" t="s">
        <v>130</v>
      </c>
      <c r="C103" s="7"/>
      <c r="D103" s="7"/>
      <c r="E103" s="88" t="s">
        <v>131</v>
      </c>
    </row>
    <row r="104" spans="1:6">
      <c r="C104" s="7"/>
      <c r="D104" s="7"/>
      <c r="E104" s="8"/>
    </row>
    <row r="105" spans="1:6">
      <c r="C105" s="7"/>
      <c r="D105" s="7"/>
      <c r="E105" s="8"/>
    </row>
    <row r="106" spans="1:6">
      <c r="C106" s="7"/>
      <c r="D106" s="7"/>
      <c r="E106" s="8"/>
    </row>
    <row r="107" spans="1:6">
      <c r="C107" s="7"/>
      <c r="D107" s="7"/>
      <c r="E107" s="8"/>
    </row>
    <row r="108" spans="1:6">
      <c r="C108" s="7"/>
      <c r="D108" s="7"/>
      <c r="E108" s="8"/>
    </row>
    <row r="109" spans="1:6">
      <c r="C109" s="7"/>
      <c r="D109" s="7"/>
      <c r="E109" s="8"/>
    </row>
    <row r="110" spans="1:6">
      <c r="C110" s="7"/>
      <c r="D110" s="7"/>
      <c r="E110" s="8"/>
    </row>
    <row r="111" spans="1:6">
      <c r="C111" s="7"/>
      <c r="D111" s="7"/>
      <c r="E111" s="8"/>
    </row>
    <row r="112" spans="1:6">
      <c r="C112" s="7"/>
      <c r="D112" s="7"/>
      <c r="E112" s="8"/>
    </row>
    <row r="113" spans="3:5">
      <c r="C113" s="7"/>
      <c r="D113" s="7"/>
      <c r="E113" s="8"/>
    </row>
    <row r="114" spans="3:5">
      <c r="C114" s="7"/>
      <c r="D114" s="7"/>
      <c r="E114" s="8"/>
    </row>
    <row r="115" spans="3:5">
      <c r="C115" s="7"/>
      <c r="D115" s="7"/>
      <c r="E115" s="8"/>
    </row>
    <row r="116" spans="3:5">
      <c r="C116" s="7"/>
      <c r="D116" s="7"/>
      <c r="E116" s="8"/>
    </row>
    <row r="117" spans="3:5">
      <c r="C117" s="7"/>
      <c r="D117" s="7"/>
      <c r="E117" s="8"/>
    </row>
    <row r="118" spans="3:5">
      <c r="C118" s="7"/>
      <c r="D118" s="7"/>
      <c r="E118" s="8"/>
    </row>
    <row r="119" spans="3:5">
      <c r="C119" s="7"/>
      <c r="D119" s="7"/>
      <c r="E119" s="8"/>
    </row>
    <row r="120" spans="3:5">
      <c r="C120" s="7"/>
      <c r="D120" s="7"/>
      <c r="E120" s="8"/>
    </row>
    <row r="121" spans="3:5">
      <c r="C121" s="7"/>
      <c r="D121" s="7"/>
      <c r="E121" s="8"/>
    </row>
    <row r="122" spans="3:5">
      <c r="C122" s="7"/>
      <c r="D122" s="7"/>
      <c r="E122" s="8"/>
    </row>
    <row r="123" spans="3:5">
      <c r="C123" s="7"/>
      <c r="D123" s="7"/>
      <c r="E123" s="8"/>
    </row>
    <row r="124" spans="3:5">
      <c r="C124" s="7"/>
      <c r="D124" s="7"/>
      <c r="E124" s="8"/>
    </row>
    <row r="125" spans="3:5">
      <c r="C125" s="7"/>
      <c r="D125" s="7"/>
      <c r="E125" s="8"/>
    </row>
    <row r="126" spans="3:5">
      <c r="C126" s="7"/>
      <c r="D126" s="7"/>
      <c r="E126" s="8"/>
    </row>
    <row r="127" spans="3:5">
      <c r="C127" s="7"/>
      <c r="D127" s="7"/>
      <c r="E127" s="8"/>
    </row>
    <row r="128" spans="3:5">
      <c r="C128" s="7"/>
      <c r="D128" s="7"/>
      <c r="E128" s="8"/>
    </row>
    <row r="129" spans="3:5">
      <c r="C129" s="7"/>
      <c r="D129" s="7"/>
      <c r="E129" s="8"/>
    </row>
    <row r="130" spans="3:5">
      <c r="C130" s="7"/>
      <c r="D130" s="7"/>
      <c r="E130" s="8"/>
    </row>
    <row r="131" spans="3:5">
      <c r="C131" s="7"/>
      <c r="D131" s="7"/>
      <c r="E131" s="8"/>
    </row>
    <row r="132" spans="3:5">
      <c r="C132" s="7"/>
      <c r="D132" s="7"/>
      <c r="E132" s="8"/>
    </row>
    <row r="133" spans="3:5">
      <c r="C133" s="7"/>
      <c r="D133" s="7"/>
      <c r="E133" s="8"/>
    </row>
    <row r="134" spans="3:5">
      <c r="C134" s="7"/>
      <c r="D134" s="7"/>
      <c r="E134" s="8"/>
    </row>
    <row r="135" spans="3:5">
      <c r="C135" s="7"/>
      <c r="D135" s="7"/>
      <c r="E135" s="8"/>
    </row>
    <row r="136" spans="3:5">
      <c r="C136" s="7"/>
      <c r="D136" s="7"/>
      <c r="E136" s="8"/>
    </row>
    <row r="137" spans="3:5">
      <c r="C137" s="7"/>
      <c r="D137" s="7"/>
      <c r="E137" s="8"/>
    </row>
    <row r="138" spans="3:5">
      <c r="C138" s="7"/>
      <c r="D138" s="7"/>
      <c r="E138" s="8"/>
    </row>
    <row r="139" spans="3:5">
      <c r="C139" s="7"/>
      <c r="D139" s="7"/>
      <c r="E139" s="8"/>
    </row>
    <row r="140" spans="3:5">
      <c r="C140" s="7"/>
      <c r="D140" s="7"/>
      <c r="E140" s="8"/>
    </row>
    <row r="141" spans="3:5">
      <c r="C141" s="7"/>
      <c r="D141" s="7"/>
      <c r="E141" s="8"/>
    </row>
    <row r="142" spans="3:5">
      <c r="C142" s="7"/>
      <c r="D142" s="7"/>
      <c r="E142" s="8"/>
    </row>
    <row r="143" spans="3:5">
      <c r="C143" s="7"/>
      <c r="D143" s="7"/>
      <c r="E143" s="8"/>
    </row>
    <row r="144" spans="3:5">
      <c r="C144" s="7"/>
      <c r="D144" s="7"/>
      <c r="E144" s="8"/>
    </row>
    <row r="145" spans="3:5">
      <c r="C145" s="7"/>
      <c r="D145" s="7"/>
      <c r="E145" s="8"/>
    </row>
    <row r="146" spans="3:5">
      <c r="C146" s="7"/>
      <c r="D146" s="7"/>
      <c r="E146" s="8"/>
    </row>
    <row r="147" spans="3:5">
      <c r="C147" s="7"/>
      <c r="D147" s="7"/>
      <c r="E147" s="8"/>
    </row>
    <row r="148" spans="3:5">
      <c r="C148" s="7"/>
      <c r="D148" s="7"/>
      <c r="E148" s="8"/>
    </row>
    <row r="149" spans="3:5">
      <c r="C149" s="7"/>
      <c r="D149" s="7"/>
      <c r="E149" s="8"/>
    </row>
    <row r="150" spans="3:5">
      <c r="C150" s="7"/>
      <c r="D150" s="7"/>
      <c r="E150" s="8"/>
    </row>
    <row r="151" spans="3:5">
      <c r="C151" s="7"/>
      <c r="D151" s="7"/>
      <c r="E151" s="8"/>
    </row>
    <row r="152" spans="3:5">
      <c r="C152" s="7"/>
      <c r="D152" s="7"/>
      <c r="E152" s="8"/>
    </row>
    <row r="153" spans="3:5">
      <c r="C153" s="7"/>
      <c r="D153" s="7"/>
      <c r="E153" s="8"/>
    </row>
    <row r="154" spans="3:5">
      <c r="C154" s="7"/>
      <c r="D154" s="7"/>
      <c r="E154" s="8"/>
    </row>
    <row r="155" spans="3:5">
      <c r="C155" s="7"/>
      <c r="D155" s="7"/>
      <c r="E155" s="8"/>
    </row>
    <row r="156" spans="3:5">
      <c r="C156" s="7"/>
      <c r="D156" s="7"/>
      <c r="E156" s="8"/>
    </row>
    <row r="157" spans="3:5">
      <c r="C157" s="7"/>
      <c r="D157" s="7"/>
      <c r="E157" s="8"/>
    </row>
    <row r="158" spans="3:5">
      <c r="C158" s="7"/>
      <c r="D158" s="7"/>
      <c r="E158" s="8"/>
    </row>
    <row r="159" spans="3:5">
      <c r="C159" s="7"/>
      <c r="D159" s="7"/>
      <c r="E159" s="8"/>
    </row>
    <row r="160" spans="3:5">
      <c r="C160" s="7"/>
      <c r="D160" s="7"/>
      <c r="E160" s="8"/>
    </row>
    <row r="161" spans="3:5">
      <c r="C161" s="7"/>
      <c r="D161" s="7"/>
      <c r="E161" s="8"/>
    </row>
    <row r="162" spans="3:5">
      <c r="C162" s="7"/>
      <c r="D162" s="7"/>
      <c r="E162" s="8"/>
    </row>
    <row r="163" spans="3:5">
      <c r="C163" s="7"/>
      <c r="D163" s="7"/>
      <c r="E163" s="8"/>
    </row>
    <row r="164" spans="3:5">
      <c r="C164" s="7"/>
      <c r="D164" s="7"/>
      <c r="E164" s="8"/>
    </row>
    <row r="165" spans="3:5">
      <c r="C165" s="7"/>
      <c r="D165" s="7"/>
      <c r="E165" s="8"/>
    </row>
    <row r="166" spans="3:5">
      <c r="C166" s="7"/>
      <c r="D166" s="7"/>
      <c r="E166" s="8"/>
    </row>
    <row r="167" spans="3:5">
      <c r="C167" s="7"/>
      <c r="D167" s="7"/>
      <c r="E167" s="8"/>
    </row>
    <row r="168" spans="3:5">
      <c r="C168" s="7"/>
      <c r="D168" s="7"/>
      <c r="E168" s="8"/>
    </row>
    <row r="169" spans="3:5">
      <c r="C169" s="7"/>
      <c r="D169" s="7"/>
      <c r="E169" s="8"/>
    </row>
    <row r="170" spans="3:5">
      <c r="C170" s="7"/>
      <c r="D170" s="7"/>
      <c r="E170" s="8"/>
    </row>
    <row r="171" spans="3:5">
      <c r="C171" s="7"/>
      <c r="D171" s="7"/>
      <c r="E171" s="8"/>
    </row>
    <row r="172" spans="3:5">
      <c r="C172" s="7"/>
      <c r="D172" s="7"/>
      <c r="E172" s="8"/>
    </row>
    <row r="173" spans="3:5">
      <c r="C173" s="7"/>
      <c r="D173" s="7"/>
      <c r="E173" s="8"/>
    </row>
    <row r="174" spans="3:5">
      <c r="C174" s="7"/>
      <c r="D174" s="7"/>
      <c r="E174" s="8"/>
    </row>
    <row r="175" spans="3:5">
      <c r="C175" s="7"/>
      <c r="D175" s="7"/>
      <c r="E175" s="8"/>
    </row>
    <row r="176" spans="3:5">
      <c r="C176" s="7"/>
      <c r="D176" s="7"/>
      <c r="E176" s="8"/>
    </row>
    <row r="177" spans="3:5">
      <c r="C177" s="7"/>
      <c r="D177" s="7"/>
      <c r="E177" s="8"/>
    </row>
    <row r="178" spans="3:5">
      <c r="C178" s="7"/>
      <c r="D178" s="7"/>
      <c r="E178" s="8"/>
    </row>
    <row r="179" spans="3:5">
      <c r="C179" s="7"/>
      <c r="D179" s="7"/>
      <c r="E179" s="8"/>
    </row>
    <row r="180" spans="3:5">
      <c r="C180" s="7"/>
      <c r="D180" s="7"/>
      <c r="E180" s="8"/>
    </row>
    <row r="181" spans="3:5">
      <c r="C181" s="7"/>
      <c r="D181" s="7"/>
      <c r="E181" s="8"/>
    </row>
    <row r="182" spans="3:5">
      <c r="C182" s="7"/>
      <c r="D182" s="7"/>
      <c r="E182" s="8"/>
    </row>
    <row r="183" spans="3:5">
      <c r="C183" s="7"/>
      <c r="D183" s="7"/>
      <c r="E183" s="8"/>
    </row>
    <row r="184" spans="3:5">
      <c r="C184" s="7"/>
      <c r="D184" s="7"/>
      <c r="E184" s="8"/>
    </row>
    <row r="185" spans="3:5">
      <c r="C185" s="7"/>
      <c r="D185" s="7"/>
      <c r="E185" s="8"/>
    </row>
    <row r="186" spans="3:5">
      <c r="C186" s="7"/>
      <c r="D186" s="7"/>
      <c r="E186" s="8"/>
    </row>
    <row r="187" spans="3:5">
      <c r="C187" s="7"/>
      <c r="D187" s="7"/>
      <c r="E187" s="8"/>
    </row>
    <row r="188" spans="3:5">
      <c r="C188" s="7"/>
      <c r="D188" s="7"/>
      <c r="E188" s="8"/>
    </row>
    <row r="189" spans="3:5">
      <c r="C189" s="7"/>
      <c r="D189" s="7"/>
      <c r="E189" s="8"/>
    </row>
    <row r="190" spans="3:5">
      <c r="C190" s="7"/>
      <c r="D190" s="7"/>
      <c r="E190" s="8"/>
    </row>
    <row r="191" spans="3:5">
      <c r="C191" s="7"/>
      <c r="D191" s="7"/>
      <c r="E191" s="8"/>
    </row>
    <row r="192" spans="3:5">
      <c r="C192" s="7"/>
      <c r="D192" s="7"/>
      <c r="E192" s="8"/>
    </row>
    <row r="193" spans="3:5">
      <c r="C193" s="7"/>
      <c r="D193" s="7"/>
      <c r="E193" s="8"/>
    </row>
    <row r="194" spans="3:5">
      <c r="C194" s="7"/>
      <c r="D194" s="7"/>
      <c r="E194" s="8"/>
    </row>
    <row r="195" spans="3:5">
      <c r="C195" s="7"/>
      <c r="D195" s="7"/>
      <c r="E195" s="8"/>
    </row>
    <row r="196" spans="3:5">
      <c r="C196" s="7"/>
      <c r="D196" s="7"/>
      <c r="E196" s="8"/>
    </row>
    <row r="197" spans="3:5">
      <c r="C197" s="7"/>
      <c r="D197" s="7"/>
      <c r="E197" s="8"/>
    </row>
    <row r="198" spans="3:5">
      <c r="C198" s="7"/>
      <c r="D198" s="7"/>
      <c r="E198" s="8"/>
    </row>
    <row r="199" spans="3:5">
      <c r="C199" s="7"/>
      <c r="D199" s="7"/>
      <c r="E199" s="8"/>
    </row>
    <row r="200" spans="3:5">
      <c r="C200" s="7"/>
      <c r="D200" s="7"/>
      <c r="E200" s="8"/>
    </row>
    <row r="201" spans="3:5">
      <c r="C201" s="7"/>
      <c r="D201" s="7"/>
      <c r="E201" s="8"/>
    </row>
    <row r="202" spans="3:5">
      <c r="C202" s="7"/>
      <c r="D202" s="7"/>
      <c r="E202" s="8"/>
    </row>
    <row r="203" spans="3:5">
      <c r="C203" s="7"/>
      <c r="D203" s="7"/>
      <c r="E203" s="8"/>
    </row>
    <row r="204" spans="3:5">
      <c r="C204" s="7"/>
      <c r="D204" s="7"/>
      <c r="E204" s="8"/>
    </row>
    <row r="205" spans="3:5">
      <c r="C205" s="7"/>
      <c r="D205" s="7"/>
      <c r="E205" s="8"/>
    </row>
    <row r="206" spans="3:5">
      <c r="C206" s="7"/>
      <c r="D206" s="7"/>
      <c r="E206" s="8"/>
    </row>
    <row r="207" spans="3:5">
      <c r="C207" s="7"/>
      <c r="D207" s="7"/>
      <c r="E207" s="8"/>
    </row>
    <row r="208" spans="3:5">
      <c r="C208" s="7"/>
      <c r="D208" s="7"/>
      <c r="E208" s="8"/>
    </row>
    <row r="209" spans="3:5">
      <c r="C209" s="7"/>
      <c r="D209" s="7"/>
      <c r="E209" s="8"/>
    </row>
    <row r="210" spans="3:5">
      <c r="C210" s="7"/>
      <c r="D210" s="7"/>
      <c r="E210" s="8"/>
    </row>
    <row r="211" spans="3:5">
      <c r="C211" s="7"/>
      <c r="D211" s="7"/>
      <c r="E211" s="8"/>
    </row>
    <row r="212" spans="3:5">
      <c r="C212" s="7"/>
      <c r="D212" s="7"/>
      <c r="E212" s="8"/>
    </row>
    <row r="213" spans="3:5">
      <c r="C213" s="7"/>
      <c r="D213" s="7"/>
      <c r="E213" s="8"/>
    </row>
    <row r="214" spans="3:5">
      <c r="C214" s="7"/>
      <c r="D214" s="7"/>
      <c r="E214" s="8"/>
    </row>
    <row r="215" spans="3:5">
      <c r="C215" s="7"/>
      <c r="D215" s="7"/>
      <c r="E215" s="8"/>
    </row>
    <row r="216" spans="3:5">
      <c r="C216" s="7"/>
      <c r="D216" s="7"/>
      <c r="E216" s="8"/>
    </row>
    <row r="217" spans="3:5">
      <c r="C217" s="7"/>
      <c r="D217" s="7"/>
      <c r="E217" s="8"/>
    </row>
    <row r="218" spans="3:5">
      <c r="C218" s="7"/>
      <c r="D218" s="7"/>
      <c r="E218" s="8"/>
    </row>
    <row r="219" spans="3:5">
      <c r="C219" s="7"/>
      <c r="D219" s="7"/>
      <c r="E219" s="8"/>
    </row>
    <row r="220" spans="3:5">
      <c r="C220" s="7"/>
      <c r="D220" s="7"/>
      <c r="E220" s="8"/>
    </row>
    <row r="221" spans="3:5">
      <c r="C221" s="7"/>
      <c r="D221" s="7"/>
      <c r="E221" s="8"/>
    </row>
    <row r="222" spans="3:5">
      <c r="C222" s="7"/>
      <c r="D222" s="7"/>
      <c r="E222" s="8"/>
    </row>
    <row r="223" spans="3:5">
      <c r="C223" s="7"/>
      <c r="D223" s="7"/>
      <c r="E223" s="8"/>
    </row>
    <row r="224" spans="3:5">
      <c r="C224" s="7"/>
      <c r="D224" s="7"/>
      <c r="E224" s="8"/>
    </row>
    <row r="225" spans="3:5">
      <c r="C225" s="7"/>
      <c r="D225" s="7"/>
      <c r="E225" s="8"/>
    </row>
    <row r="226" spans="3:5">
      <c r="C226" s="7"/>
      <c r="D226" s="7"/>
      <c r="E226" s="8"/>
    </row>
    <row r="227" spans="3:5">
      <c r="C227" s="7"/>
      <c r="D227" s="7"/>
      <c r="E227" s="8"/>
    </row>
    <row r="228" spans="3:5">
      <c r="C228" s="7"/>
      <c r="D228" s="7"/>
      <c r="E228" s="8"/>
    </row>
    <row r="229" spans="3:5">
      <c r="C229" s="7"/>
      <c r="D229" s="7"/>
      <c r="E229" s="8"/>
    </row>
    <row r="230" spans="3:5">
      <c r="C230" s="7"/>
      <c r="D230" s="7"/>
      <c r="E230" s="8"/>
    </row>
    <row r="231" spans="3:5">
      <c r="C231" s="7"/>
      <c r="D231" s="7"/>
      <c r="E231" s="8"/>
    </row>
    <row r="232" spans="3:5">
      <c r="C232" s="7"/>
      <c r="D232" s="7"/>
      <c r="E232" s="8"/>
    </row>
    <row r="233" spans="3:5">
      <c r="C233" s="7"/>
      <c r="D233" s="7"/>
      <c r="E233" s="8"/>
    </row>
    <row r="234" spans="3:5">
      <c r="C234" s="7"/>
      <c r="D234" s="7"/>
      <c r="E234" s="8"/>
    </row>
    <row r="235" spans="3:5">
      <c r="C235" s="7"/>
      <c r="D235" s="7"/>
      <c r="E235" s="8"/>
    </row>
    <row r="236" spans="3:5">
      <c r="C236" s="7"/>
      <c r="D236" s="7"/>
      <c r="E236" s="8"/>
    </row>
    <row r="237" spans="3:5">
      <c r="C237" s="7"/>
      <c r="D237" s="7"/>
      <c r="E237" s="8"/>
    </row>
    <row r="238" spans="3:5">
      <c r="C238" s="7"/>
      <c r="D238" s="7"/>
      <c r="E238" s="8"/>
    </row>
    <row r="239" spans="3:5">
      <c r="C239" s="7"/>
      <c r="D239" s="7"/>
      <c r="E239" s="8"/>
    </row>
    <row r="240" spans="3:5">
      <c r="C240" s="7"/>
      <c r="D240" s="7"/>
      <c r="E240" s="8"/>
    </row>
    <row r="241" spans="3:5">
      <c r="C241" s="7"/>
      <c r="D241" s="7"/>
      <c r="E241" s="8"/>
    </row>
    <row r="242" spans="3:5">
      <c r="C242" s="7"/>
      <c r="D242" s="7"/>
      <c r="E242" s="8"/>
    </row>
    <row r="243" spans="3:5">
      <c r="C243" s="7"/>
      <c r="D243" s="7"/>
      <c r="E243" s="8"/>
    </row>
    <row r="244" spans="3:5">
      <c r="C244" s="7"/>
      <c r="D244" s="7"/>
      <c r="E244" s="8"/>
    </row>
    <row r="245" spans="3:5">
      <c r="C245" s="7"/>
      <c r="D245" s="7"/>
      <c r="E245" s="8"/>
    </row>
    <row r="246" spans="3:5">
      <c r="C246" s="7"/>
      <c r="D246" s="7"/>
      <c r="E246" s="8"/>
    </row>
    <row r="247" spans="3:5">
      <c r="C247" s="7"/>
      <c r="D247" s="7"/>
      <c r="E247" s="8"/>
    </row>
    <row r="248" spans="3:5">
      <c r="C248" s="7"/>
      <c r="D248" s="7"/>
      <c r="E248" s="8"/>
    </row>
    <row r="249" spans="3:5">
      <c r="C249" s="7"/>
      <c r="D249" s="7"/>
      <c r="E249" s="8"/>
    </row>
    <row r="250" spans="3:5">
      <c r="C250" s="7"/>
      <c r="D250" s="7"/>
      <c r="E250" s="8"/>
    </row>
    <row r="251" spans="3:5">
      <c r="C251" s="7"/>
      <c r="D251" s="7"/>
      <c r="E251" s="8"/>
    </row>
    <row r="252" spans="3:5">
      <c r="C252" s="7"/>
      <c r="D252" s="7"/>
      <c r="E252" s="8"/>
    </row>
    <row r="253" spans="3:5">
      <c r="C253" s="7"/>
      <c r="D253" s="7"/>
      <c r="E253" s="8"/>
    </row>
    <row r="254" spans="3:5">
      <c r="C254" s="7"/>
      <c r="D254" s="7"/>
      <c r="E254" s="8"/>
    </row>
    <row r="255" spans="3:5">
      <c r="C255" s="7"/>
      <c r="D255" s="7"/>
      <c r="E255" s="8"/>
    </row>
    <row r="256" spans="3:5">
      <c r="C256" s="7"/>
      <c r="D256" s="7"/>
      <c r="E256" s="8"/>
    </row>
    <row r="257" spans="3:5">
      <c r="C257" s="7"/>
      <c r="D257" s="7"/>
      <c r="E257" s="8"/>
    </row>
    <row r="258" spans="3:5">
      <c r="C258" s="7"/>
      <c r="D258" s="7"/>
      <c r="E258" s="8"/>
    </row>
    <row r="259" spans="3:5">
      <c r="C259" s="7"/>
      <c r="D259" s="7"/>
      <c r="E259" s="8"/>
    </row>
    <row r="260" spans="3:5">
      <c r="C260" s="7"/>
      <c r="D260" s="7"/>
      <c r="E260" s="8"/>
    </row>
    <row r="261" spans="3:5">
      <c r="C261" s="7"/>
      <c r="D261" s="7"/>
      <c r="E261" s="8"/>
    </row>
    <row r="262" spans="3:5">
      <c r="C262" s="7"/>
      <c r="D262" s="7"/>
      <c r="E262" s="8"/>
    </row>
    <row r="263" spans="3:5">
      <c r="C263" s="7"/>
      <c r="D263" s="7"/>
      <c r="E263" s="8"/>
    </row>
    <row r="264" spans="3:5">
      <c r="C264" s="7"/>
      <c r="D264" s="7"/>
      <c r="E264" s="8"/>
    </row>
    <row r="265" spans="3:5">
      <c r="C265" s="7"/>
      <c r="D265" s="7"/>
      <c r="E265" s="8"/>
    </row>
    <row r="266" spans="3:5">
      <c r="C266" s="7"/>
      <c r="D266" s="7"/>
      <c r="E266" s="8"/>
    </row>
    <row r="267" spans="3:5">
      <c r="C267" s="7"/>
      <c r="D267" s="7"/>
      <c r="E267" s="8"/>
    </row>
    <row r="268" spans="3:5">
      <c r="C268" s="7"/>
      <c r="D268" s="7"/>
      <c r="E268" s="8"/>
    </row>
    <row r="269" spans="3:5">
      <c r="C269" s="7"/>
      <c r="D269" s="7"/>
      <c r="E269" s="8"/>
    </row>
    <row r="270" spans="3:5">
      <c r="C270" s="7"/>
      <c r="D270" s="7"/>
      <c r="E270" s="8"/>
    </row>
    <row r="271" spans="3:5">
      <c r="C271" s="7"/>
      <c r="D271" s="7"/>
      <c r="E271" s="8"/>
    </row>
    <row r="272" spans="3:5">
      <c r="C272" s="7"/>
      <c r="D272" s="7"/>
      <c r="E272" s="8"/>
    </row>
    <row r="273" spans="3:5">
      <c r="C273" s="7"/>
      <c r="D273" s="7"/>
      <c r="E273" s="8"/>
    </row>
    <row r="274" spans="3:5">
      <c r="C274" s="7"/>
      <c r="D274" s="7"/>
      <c r="E274" s="8"/>
    </row>
    <row r="275" spans="3:5">
      <c r="C275" s="7"/>
      <c r="D275" s="7"/>
      <c r="E275" s="8"/>
    </row>
    <row r="276" spans="3:5">
      <c r="C276" s="7"/>
      <c r="D276" s="7"/>
      <c r="E276" s="8"/>
    </row>
    <row r="277" spans="3:5">
      <c r="C277" s="7"/>
      <c r="D277" s="7"/>
      <c r="E277" s="8"/>
    </row>
    <row r="278" spans="3:5">
      <c r="C278" s="7"/>
      <c r="D278" s="7"/>
      <c r="E278" s="8"/>
    </row>
    <row r="279" spans="3:5">
      <c r="C279" s="7"/>
      <c r="D279" s="7"/>
    </row>
    <row r="280" spans="3:5">
      <c r="C280" s="7"/>
      <c r="D280" s="7"/>
    </row>
    <row r="281" spans="3:5">
      <c r="C281" s="7"/>
      <c r="D281" s="7"/>
    </row>
    <row r="282" spans="3:5">
      <c r="C282" s="7"/>
      <c r="D282" s="7"/>
    </row>
    <row r="283" spans="3:5">
      <c r="C283" s="7"/>
      <c r="D283" s="7"/>
    </row>
    <row r="284" spans="3:5">
      <c r="C284" s="7"/>
      <c r="D284" s="7"/>
    </row>
  </sheetData>
  <mergeCells count="18">
    <mergeCell ref="A1:E1"/>
    <mergeCell ref="A2:E2"/>
    <mergeCell ref="A5:E5"/>
    <mergeCell ref="A37:B37"/>
    <mergeCell ref="A38:E38"/>
    <mergeCell ref="A101:B101"/>
    <mergeCell ref="A44:B44"/>
    <mergeCell ref="A45:E45"/>
    <mergeCell ref="A48:B48"/>
    <mergeCell ref="A49:E49"/>
    <mergeCell ref="A56:B56"/>
    <mergeCell ref="A57:E57"/>
    <mergeCell ref="E63:E64"/>
    <mergeCell ref="E65:E66"/>
    <mergeCell ref="E72:E73"/>
    <mergeCell ref="A93:E93"/>
    <mergeCell ref="A100:B100"/>
    <mergeCell ref="E90:E91"/>
  </mergeCells>
  <pageMargins left="0.11811023622047245" right="0.11811023622047245" top="0.35433070866141736" bottom="0.35433070866141736" header="0.11811023622047245" footer="0.11811023622047245"/>
  <pageSetup paperSize="9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sqref="A1:XFD1048576"/>
    </sheetView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6.28515625" customWidth="1"/>
    <col min="8" max="8" width="12.28515625" bestFit="1" customWidth="1"/>
    <col min="11" max="11" width="15.28515625" customWidth="1"/>
    <col min="12" max="12" width="36.140625" customWidth="1"/>
  </cols>
  <sheetData>
    <row r="1" spans="1:12">
      <c r="A1" t="s">
        <v>67</v>
      </c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2" ht="23.25">
      <c r="A3" s="82" t="s">
        <v>68</v>
      </c>
      <c r="B3" s="83"/>
      <c r="C3" s="83"/>
      <c r="D3" s="83"/>
      <c r="E3" s="83"/>
      <c r="F3" s="83"/>
      <c r="G3" s="83"/>
      <c r="H3" s="83"/>
      <c r="I3" s="83"/>
      <c r="J3" s="83"/>
    </row>
    <row r="4" spans="1:12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2" ht="18.75">
      <c r="A5" s="84" t="s">
        <v>69</v>
      </c>
      <c r="B5" s="83"/>
      <c r="C5" s="83"/>
      <c r="D5" s="83"/>
      <c r="E5" s="83"/>
      <c r="F5" s="83"/>
      <c r="G5" s="83"/>
      <c r="H5" s="83"/>
      <c r="I5" s="83"/>
      <c r="J5" s="83"/>
    </row>
    <row r="6" spans="1:12">
      <c r="G6" t="s">
        <v>70</v>
      </c>
    </row>
    <row r="7" spans="1:12">
      <c r="A7" s="85"/>
      <c r="B7" s="86" t="s">
        <v>71</v>
      </c>
      <c r="C7" s="86" t="s">
        <v>72</v>
      </c>
      <c r="D7" s="86" t="s">
        <v>73</v>
      </c>
      <c r="E7" s="87"/>
      <c r="F7" s="87"/>
      <c r="G7" s="87"/>
      <c r="H7" s="87"/>
      <c r="I7" s="87"/>
    </row>
    <row r="8" spans="1:12" ht="28.5" customHeight="1">
      <c r="A8" s="85"/>
      <c r="B8" s="87"/>
      <c r="C8" s="87"/>
      <c r="D8" s="33" t="s">
        <v>74</v>
      </c>
      <c r="E8" s="33" t="s">
        <v>75</v>
      </c>
      <c r="F8" s="33" t="s">
        <v>76</v>
      </c>
      <c r="G8" s="34" t="s">
        <v>77</v>
      </c>
      <c r="H8" s="34" t="s">
        <v>78</v>
      </c>
      <c r="I8" s="34" t="s">
        <v>79</v>
      </c>
    </row>
    <row r="9" spans="1:12">
      <c r="A9" s="35"/>
      <c r="B9" s="35">
        <v>11010100</v>
      </c>
      <c r="C9" s="35" t="s">
        <v>80</v>
      </c>
      <c r="D9" s="36">
        <v>41372700</v>
      </c>
      <c r="E9" s="36">
        <v>41372700</v>
      </c>
      <c r="F9" s="36">
        <v>30800000</v>
      </c>
      <c r="G9" s="36">
        <v>29322087.27</v>
      </c>
      <c r="H9" s="36">
        <f t="shared" ref="H9:H40" si="0">G9-F9</f>
        <v>-1477912.7300000004</v>
      </c>
      <c r="I9" s="37">
        <f t="shared" ref="I9:I40" si="1">IF(F9=0,0,G9/F9*100)</f>
        <v>95.201582045454543</v>
      </c>
      <c r="K9">
        <v>-2000000</v>
      </c>
      <c r="L9">
        <f>G9/(F9+K9)*100</f>
        <v>101.81280302083333</v>
      </c>
    </row>
    <row r="10" spans="1:12">
      <c r="A10" s="35"/>
      <c r="B10" s="35">
        <v>11010400</v>
      </c>
      <c r="C10" s="35" t="s">
        <v>81</v>
      </c>
      <c r="D10" s="36">
        <v>345700</v>
      </c>
      <c r="E10" s="36">
        <v>345700</v>
      </c>
      <c r="F10" s="36">
        <v>229000</v>
      </c>
      <c r="G10" s="36">
        <v>348927.42</v>
      </c>
      <c r="H10" s="36">
        <f t="shared" si="0"/>
        <v>119927.41999999998</v>
      </c>
      <c r="I10" s="37">
        <f t="shared" si="1"/>
        <v>152.37005240174673</v>
      </c>
      <c r="K10">
        <v>110000</v>
      </c>
      <c r="L10">
        <f t="shared" ref="L10:L40" si="2">G10/(F10+K10)*100</f>
        <v>102.92844247787609</v>
      </c>
    </row>
    <row r="11" spans="1:12">
      <c r="A11" s="35"/>
      <c r="B11" s="35">
        <v>11010500</v>
      </c>
      <c r="C11" s="35" t="s">
        <v>82</v>
      </c>
      <c r="D11" s="36">
        <v>837500</v>
      </c>
      <c r="E11" s="36">
        <v>837500</v>
      </c>
      <c r="F11" s="36">
        <v>593500</v>
      </c>
      <c r="G11" s="36">
        <v>547605.18000000005</v>
      </c>
      <c r="H11" s="36">
        <f t="shared" si="0"/>
        <v>-45894.819999999949</v>
      </c>
      <c r="I11" s="37">
        <f t="shared" si="1"/>
        <v>92.267090143218212</v>
      </c>
      <c r="K11">
        <v>-48000</v>
      </c>
      <c r="L11">
        <f t="shared" si="2"/>
        <v>100.38591750687445</v>
      </c>
    </row>
    <row r="12" spans="1:12">
      <c r="A12" s="35"/>
      <c r="B12" s="35">
        <v>11020200</v>
      </c>
      <c r="C12" s="35" t="s">
        <v>83</v>
      </c>
      <c r="D12" s="36">
        <v>3000</v>
      </c>
      <c r="E12" s="36">
        <v>3000</v>
      </c>
      <c r="F12" s="36">
        <v>2250</v>
      </c>
      <c r="G12" s="36">
        <v>606</v>
      </c>
      <c r="H12" s="36">
        <f t="shared" si="0"/>
        <v>-1644</v>
      </c>
      <c r="I12" s="37">
        <f t="shared" si="1"/>
        <v>26.93333333333333</v>
      </c>
      <c r="K12">
        <v>-1650</v>
      </c>
      <c r="L12">
        <f t="shared" si="2"/>
        <v>101</v>
      </c>
    </row>
    <row r="13" spans="1:12">
      <c r="A13" s="35"/>
      <c r="B13" s="35">
        <v>13010200</v>
      </c>
      <c r="C13" s="35" t="s">
        <v>84</v>
      </c>
      <c r="D13" s="36">
        <v>0</v>
      </c>
      <c r="E13" s="36">
        <v>0</v>
      </c>
      <c r="F13" s="36">
        <v>0</v>
      </c>
      <c r="G13" s="36">
        <v>1013.32</v>
      </c>
      <c r="H13" s="36">
        <f t="shared" si="0"/>
        <v>1013.32</v>
      </c>
      <c r="I13" s="37">
        <f t="shared" si="1"/>
        <v>0</v>
      </c>
      <c r="K13">
        <v>1010</v>
      </c>
      <c r="L13">
        <f t="shared" si="2"/>
        <v>100.32871287128712</v>
      </c>
    </row>
    <row r="14" spans="1:12">
      <c r="A14" s="35"/>
      <c r="B14" s="35">
        <v>14021900</v>
      </c>
      <c r="C14" s="35" t="s">
        <v>85</v>
      </c>
      <c r="D14" s="36">
        <v>556500</v>
      </c>
      <c r="E14" s="36">
        <v>556500</v>
      </c>
      <c r="F14" s="36">
        <v>385000</v>
      </c>
      <c r="G14" s="36">
        <v>263099.82</v>
      </c>
      <c r="H14" s="36">
        <f t="shared" si="0"/>
        <v>-121900.18</v>
      </c>
      <c r="I14" s="37">
        <f t="shared" si="1"/>
        <v>68.337615584415587</v>
      </c>
      <c r="K14">
        <v>-130000</v>
      </c>
      <c r="L14">
        <f t="shared" si="2"/>
        <v>103.17640000000002</v>
      </c>
    </row>
    <row r="15" spans="1:12">
      <c r="A15" s="35"/>
      <c r="B15" s="35">
        <v>14031900</v>
      </c>
      <c r="C15" s="35" t="s">
        <v>85</v>
      </c>
      <c r="D15" s="36">
        <v>2157900</v>
      </c>
      <c r="E15" s="36">
        <v>2157900</v>
      </c>
      <c r="F15" s="36">
        <v>1450000</v>
      </c>
      <c r="G15" s="36">
        <v>981914.22</v>
      </c>
      <c r="H15" s="36">
        <f t="shared" si="0"/>
        <v>-468085.78</v>
      </c>
      <c r="I15" s="37">
        <f t="shared" si="1"/>
        <v>67.718222068965517</v>
      </c>
      <c r="K15">
        <v>-500000</v>
      </c>
      <c r="L15">
        <f t="shared" si="2"/>
        <v>103.35939157894735</v>
      </c>
    </row>
    <row r="16" spans="1:12">
      <c r="A16" s="35"/>
      <c r="B16" s="35">
        <v>14040000</v>
      </c>
      <c r="C16" s="35" t="s">
        <v>86</v>
      </c>
      <c r="D16" s="36">
        <v>1279800</v>
      </c>
      <c r="E16" s="36">
        <v>1279800</v>
      </c>
      <c r="F16" s="36">
        <v>885000</v>
      </c>
      <c r="G16" s="36">
        <v>798809.61</v>
      </c>
      <c r="H16" s="36">
        <f t="shared" si="0"/>
        <v>-86190.390000000014</v>
      </c>
      <c r="I16" s="37">
        <f t="shared" si="1"/>
        <v>90.260972881355926</v>
      </c>
      <c r="K16">
        <v>-120000</v>
      </c>
      <c r="L16">
        <f t="shared" si="2"/>
        <v>104.41955686274508</v>
      </c>
    </row>
    <row r="17" spans="1:12">
      <c r="A17" s="35"/>
      <c r="B17" s="35">
        <v>18010100</v>
      </c>
      <c r="C17" s="35" t="s">
        <v>87</v>
      </c>
      <c r="D17" s="36">
        <v>15100</v>
      </c>
      <c r="E17" s="36">
        <v>15100</v>
      </c>
      <c r="F17" s="36">
        <v>7000</v>
      </c>
      <c r="G17" s="36">
        <v>10961.2</v>
      </c>
      <c r="H17" s="36">
        <f t="shared" si="0"/>
        <v>3961.2000000000007</v>
      </c>
      <c r="I17" s="37">
        <f t="shared" si="1"/>
        <v>156.58857142857144</v>
      </c>
      <c r="K17">
        <v>3600</v>
      </c>
      <c r="L17">
        <f t="shared" si="2"/>
        <v>103.40754716981134</v>
      </c>
    </row>
    <row r="18" spans="1:12">
      <c r="A18" s="35"/>
      <c r="B18" s="35">
        <v>18010200</v>
      </c>
      <c r="C18" s="35" t="s">
        <v>88</v>
      </c>
      <c r="D18" s="36">
        <v>85900</v>
      </c>
      <c r="E18" s="36">
        <v>85900</v>
      </c>
      <c r="F18" s="36">
        <v>54600</v>
      </c>
      <c r="G18" s="36">
        <v>34950.81</v>
      </c>
      <c r="H18" s="36">
        <f t="shared" si="0"/>
        <v>-19649.190000000002</v>
      </c>
      <c r="I18" s="37">
        <f t="shared" si="1"/>
        <v>64.012472527472525</v>
      </c>
      <c r="K18">
        <v>-21000</v>
      </c>
      <c r="L18">
        <f t="shared" si="2"/>
        <v>104.02026785714284</v>
      </c>
    </row>
    <row r="19" spans="1:12">
      <c r="A19" s="35"/>
      <c r="B19" s="35">
        <v>18010300</v>
      </c>
      <c r="C19" s="35" t="s">
        <v>89</v>
      </c>
      <c r="D19" s="36">
        <v>87000</v>
      </c>
      <c r="E19" s="36">
        <v>87000</v>
      </c>
      <c r="F19" s="36">
        <v>54600</v>
      </c>
      <c r="G19" s="36">
        <v>105215.62</v>
      </c>
      <c r="H19" s="36">
        <f t="shared" si="0"/>
        <v>50615.619999999995</v>
      </c>
      <c r="I19" s="37">
        <f t="shared" si="1"/>
        <v>192.70260073260073</v>
      </c>
      <c r="K19">
        <v>50000</v>
      </c>
      <c r="L19">
        <f t="shared" si="2"/>
        <v>100.58854684512428</v>
      </c>
    </row>
    <row r="20" spans="1:12">
      <c r="A20" s="35"/>
      <c r="B20" s="35">
        <v>18010400</v>
      </c>
      <c r="C20" s="35" t="s">
        <v>90</v>
      </c>
      <c r="D20" s="36">
        <v>2152300</v>
      </c>
      <c r="E20" s="36">
        <v>2152300</v>
      </c>
      <c r="F20" s="36">
        <v>1100000</v>
      </c>
      <c r="G20" s="36">
        <v>1649548.85</v>
      </c>
      <c r="H20" s="36">
        <f t="shared" si="0"/>
        <v>549548.85000000009</v>
      </c>
      <c r="I20" s="37">
        <f t="shared" si="1"/>
        <v>149.95898636363637</v>
      </c>
      <c r="K20">
        <v>548000</v>
      </c>
      <c r="L20">
        <f t="shared" si="2"/>
        <v>100.09398361650486</v>
      </c>
    </row>
    <row r="21" spans="1:12">
      <c r="A21" s="35"/>
      <c r="B21" s="35">
        <v>18010500</v>
      </c>
      <c r="C21" s="35" t="s">
        <v>91</v>
      </c>
      <c r="D21" s="36">
        <v>2550000</v>
      </c>
      <c r="E21" s="36">
        <v>2550000</v>
      </c>
      <c r="F21" s="36">
        <v>1000000</v>
      </c>
      <c r="G21" s="36">
        <v>1529840.99</v>
      </c>
      <c r="H21" s="36">
        <f t="shared" si="0"/>
        <v>529840.99</v>
      </c>
      <c r="I21" s="37">
        <f t="shared" si="1"/>
        <v>152.98409900000001</v>
      </c>
      <c r="K21">
        <v>529800</v>
      </c>
      <c r="L21">
        <f t="shared" si="2"/>
        <v>100.0026794352203</v>
      </c>
    </row>
    <row r="22" spans="1:12">
      <c r="A22" s="35"/>
      <c r="B22" s="35">
        <v>18010600</v>
      </c>
      <c r="C22" s="35" t="s">
        <v>92</v>
      </c>
      <c r="D22" s="36">
        <v>1090000</v>
      </c>
      <c r="E22" s="36">
        <v>1090000</v>
      </c>
      <c r="F22" s="36">
        <v>725000</v>
      </c>
      <c r="G22" s="36">
        <v>1224064.06</v>
      </c>
      <c r="H22" s="36">
        <f t="shared" si="0"/>
        <v>499064.06000000006</v>
      </c>
      <c r="I22" s="37">
        <f t="shared" si="1"/>
        <v>168.83642206896553</v>
      </c>
      <c r="K22">
        <v>499000</v>
      </c>
      <c r="L22">
        <f t="shared" si="2"/>
        <v>100.00523366013073</v>
      </c>
    </row>
    <row r="23" spans="1:12">
      <c r="A23" s="35"/>
      <c r="B23" s="35">
        <v>18010700</v>
      </c>
      <c r="C23" s="35" t="s">
        <v>93</v>
      </c>
      <c r="D23" s="36">
        <v>1708200</v>
      </c>
      <c r="E23" s="36">
        <v>1708200</v>
      </c>
      <c r="F23" s="36">
        <v>1125000</v>
      </c>
      <c r="G23" s="36">
        <v>1207611.6000000001</v>
      </c>
      <c r="H23" s="36">
        <f t="shared" si="0"/>
        <v>82611.600000000093</v>
      </c>
      <c r="I23" s="37">
        <f t="shared" si="1"/>
        <v>107.34325333333334</v>
      </c>
      <c r="K23">
        <v>80000</v>
      </c>
      <c r="L23">
        <f t="shared" si="2"/>
        <v>100.21673029045644</v>
      </c>
    </row>
    <row r="24" spans="1:12">
      <c r="A24" s="35"/>
      <c r="B24" s="35">
        <v>18010900</v>
      </c>
      <c r="C24" s="35" t="s">
        <v>94</v>
      </c>
      <c r="D24" s="36">
        <v>329700</v>
      </c>
      <c r="E24" s="36">
        <v>329700</v>
      </c>
      <c r="F24" s="36">
        <v>212000</v>
      </c>
      <c r="G24" s="36">
        <v>314585.12</v>
      </c>
      <c r="H24" s="36">
        <f t="shared" si="0"/>
        <v>102585.12</v>
      </c>
      <c r="I24" s="37">
        <f t="shared" si="1"/>
        <v>148.3892075471698</v>
      </c>
      <c r="K24">
        <v>102000</v>
      </c>
      <c r="L24">
        <f t="shared" si="2"/>
        <v>100.18634394904457</v>
      </c>
    </row>
    <row r="25" spans="1:12">
      <c r="A25" s="35"/>
      <c r="B25" s="35">
        <v>18011000</v>
      </c>
      <c r="C25" s="35" t="s">
        <v>95</v>
      </c>
      <c r="D25" s="36">
        <v>0</v>
      </c>
      <c r="E25" s="36">
        <v>0</v>
      </c>
      <c r="F25" s="36">
        <v>0</v>
      </c>
      <c r="G25" s="36">
        <v>33333.339999999997</v>
      </c>
      <c r="H25" s="36">
        <f t="shared" si="0"/>
        <v>33333.339999999997</v>
      </c>
      <c r="I25" s="37">
        <f t="shared" si="1"/>
        <v>0</v>
      </c>
      <c r="K25">
        <v>33300</v>
      </c>
      <c r="L25">
        <f t="shared" si="2"/>
        <v>100.10012012012011</v>
      </c>
    </row>
    <row r="26" spans="1:12">
      <c r="A26" s="35"/>
      <c r="B26" s="35">
        <v>18030100</v>
      </c>
      <c r="C26" s="35" t="s">
        <v>96</v>
      </c>
      <c r="D26" s="36">
        <v>0</v>
      </c>
      <c r="E26" s="36">
        <v>0</v>
      </c>
      <c r="F26" s="36">
        <v>0</v>
      </c>
      <c r="G26" s="36">
        <v>132.47</v>
      </c>
      <c r="H26" s="36">
        <f t="shared" si="0"/>
        <v>132.47</v>
      </c>
      <c r="I26" s="37">
        <f t="shared" si="1"/>
        <v>0</v>
      </c>
      <c r="K26">
        <v>130</v>
      </c>
      <c r="L26">
        <f t="shared" si="2"/>
        <v>101.89999999999999</v>
      </c>
    </row>
    <row r="27" spans="1:12">
      <c r="A27" s="35"/>
      <c r="B27" s="35">
        <v>18050300</v>
      </c>
      <c r="C27" s="35" t="s">
        <v>97</v>
      </c>
      <c r="D27" s="36">
        <v>291500</v>
      </c>
      <c r="E27" s="36">
        <v>291500</v>
      </c>
      <c r="F27" s="36">
        <v>190000</v>
      </c>
      <c r="G27" s="36">
        <v>136113.53</v>
      </c>
      <c r="H27" s="36">
        <f t="shared" si="0"/>
        <v>-53886.47</v>
      </c>
      <c r="I27" s="37">
        <f t="shared" si="1"/>
        <v>71.6387</v>
      </c>
      <c r="K27">
        <v>-58000</v>
      </c>
      <c r="L27">
        <f t="shared" si="2"/>
        <v>103.11631060606061</v>
      </c>
    </row>
    <row r="28" spans="1:12">
      <c r="A28" s="35"/>
      <c r="B28" s="35">
        <v>18050400</v>
      </c>
      <c r="C28" s="35" t="s">
        <v>98</v>
      </c>
      <c r="D28" s="36">
        <v>3301600</v>
      </c>
      <c r="E28" s="36">
        <v>3301600</v>
      </c>
      <c r="F28" s="36">
        <v>2140000</v>
      </c>
      <c r="G28" s="36">
        <v>2123188.83</v>
      </c>
      <c r="H28" s="36">
        <f t="shared" si="0"/>
        <v>-16811.169999999925</v>
      </c>
      <c r="I28" s="37">
        <f t="shared" si="1"/>
        <v>99.214431308411221</v>
      </c>
      <c r="K28">
        <v>-100000</v>
      </c>
      <c r="L28">
        <f t="shared" si="2"/>
        <v>104.0778838235294</v>
      </c>
    </row>
    <row r="29" spans="1:12">
      <c r="A29" s="35"/>
      <c r="B29" s="35">
        <v>18050500</v>
      </c>
      <c r="C29" s="35" t="s">
        <v>99</v>
      </c>
      <c r="D29" s="36">
        <v>2265000</v>
      </c>
      <c r="E29" s="36">
        <v>2265000</v>
      </c>
      <c r="F29" s="36">
        <v>1530000</v>
      </c>
      <c r="G29" s="36">
        <v>779003.18</v>
      </c>
      <c r="H29" s="36">
        <f t="shared" si="0"/>
        <v>-750996.82</v>
      </c>
      <c r="I29" s="37">
        <f t="shared" si="1"/>
        <v>50.915240522875813</v>
      </c>
      <c r="K29">
        <v>-780000</v>
      </c>
      <c r="L29">
        <f t="shared" si="2"/>
        <v>103.86709066666668</v>
      </c>
    </row>
    <row r="30" spans="1:12">
      <c r="A30" s="35"/>
      <c r="B30" s="35">
        <v>21050000</v>
      </c>
      <c r="C30" s="35" t="s">
        <v>100</v>
      </c>
      <c r="D30" s="36">
        <v>8259077</v>
      </c>
      <c r="E30" s="36">
        <v>8259077</v>
      </c>
      <c r="F30" s="36">
        <v>4000000</v>
      </c>
      <c r="G30" s="36">
        <v>7052940</v>
      </c>
      <c r="H30" s="36">
        <f t="shared" si="0"/>
        <v>3052940</v>
      </c>
      <c r="I30" s="37">
        <f t="shared" si="1"/>
        <v>176.32350000000002</v>
      </c>
      <c r="K30">
        <v>1807330</v>
      </c>
      <c r="L30">
        <f t="shared" si="2"/>
        <v>121.44892747613791</v>
      </c>
    </row>
    <row r="31" spans="1:12">
      <c r="A31" s="35"/>
      <c r="B31" s="35">
        <v>21080500</v>
      </c>
      <c r="C31" s="35" t="s">
        <v>101</v>
      </c>
      <c r="D31" s="36">
        <v>20000</v>
      </c>
      <c r="E31" s="36">
        <v>20000</v>
      </c>
      <c r="F31" s="36">
        <v>11200</v>
      </c>
      <c r="G31" s="36">
        <v>0</v>
      </c>
      <c r="H31" s="36">
        <f t="shared" si="0"/>
        <v>-11200</v>
      </c>
      <c r="I31" s="37">
        <f t="shared" si="1"/>
        <v>0</v>
      </c>
      <c r="K31">
        <v>-11200</v>
      </c>
      <c r="L31" t="e">
        <f t="shared" si="2"/>
        <v>#DIV/0!</v>
      </c>
    </row>
    <row r="32" spans="1:12">
      <c r="A32" s="35"/>
      <c r="B32" s="35">
        <v>21081100</v>
      </c>
      <c r="C32" s="35" t="s">
        <v>102</v>
      </c>
      <c r="D32" s="36">
        <v>3000</v>
      </c>
      <c r="E32" s="36">
        <v>3000</v>
      </c>
      <c r="F32" s="36">
        <v>1800</v>
      </c>
      <c r="G32" s="36">
        <v>1088</v>
      </c>
      <c r="H32" s="36">
        <f t="shared" si="0"/>
        <v>-712</v>
      </c>
      <c r="I32" s="37">
        <f t="shared" si="1"/>
        <v>60.444444444444443</v>
      </c>
      <c r="K32">
        <v>-720</v>
      </c>
      <c r="L32">
        <f t="shared" si="2"/>
        <v>100.74074074074073</v>
      </c>
    </row>
    <row r="33" spans="1:12">
      <c r="A33" s="35"/>
      <c r="B33" s="35">
        <v>21081500</v>
      </c>
      <c r="C33" s="35" t="s">
        <v>103</v>
      </c>
      <c r="D33" s="36">
        <v>26000</v>
      </c>
      <c r="E33" s="36">
        <v>26000</v>
      </c>
      <c r="F33" s="36">
        <v>18600</v>
      </c>
      <c r="G33" s="36">
        <v>0</v>
      </c>
      <c r="H33" s="36">
        <f t="shared" si="0"/>
        <v>-18600</v>
      </c>
      <c r="I33" s="37">
        <f t="shared" si="1"/>
        <v>0</v>
      </c>
      <c r="K33">
        <v>-18600</v>
      </c>
      <c r="L33" t="e">
        <f t="shared" si="2"/>
        <v>#DIV/0!</v>
      </c>
    </row>
    <row r="34" spans="1:12">
      <c r="A34" s="35"/>
      <c r="B34" s="35">
        <v>22010300</v>
      </c>
      <c r="C34" s="35" t="s">
        <v>104</v>
      </c>
      <c r="D34" s="36">
        <v>0</v>
      </c>
      <c r="E34" s="36">
        <v>0</v>
      </c>
      <c r="F34" s="36">
        <v>0</v>
      </c>
      <c r="G34" s="36">
        <v>10481</v>
      </c>
      <c r="H34" s="36">
        <f t="shared" si="0"/>
        <v>10481</v>
      </c>
      <c r="I34" s="37">
        <f t="shared" si="1"/>
        <v>0</v>
      </c>
      <c r="K34">
        <v>10400</v>
      </c>
      <c r="L34">
        <f t="shared" si="2"/>
        <v>100.77884615384616</v>
      </c>
    </row>
    <row r="35" spans="1:12">
      <c r="A35" s="35"/>
      <c r="B35" s="35">
        <v>22012500</v>
      </c>
      <c r="C35" s="35" t="s">
        <v>105</v>
      </c>
      <c r="D35" s="36">
        <v>62000</v>
      </c>
      <c r="E35" s="36">
        <v>62000</v>
      </c>
      <c r="F35" s="36">
        <v>43900</v>
      </c>
      <c r="G35" s="36">
        <v>28230.37</v>
      </c>
      <c r="H35" s="36">
        <f t="shared" si="0"/>
        <v>-15669.630000000001</v>
      </c>
      <c r="I35" s="37">
        <f t="shared" si="1"/>
        <v>64.306082004555805</v>
      </c>
      <c r="K35">
        <v>-17000</v>
      </c>
      <c r="L35">
        <f t="shared" si="2"/>
        <v>104.94561338289962</v>
      </c>
    </row>
    <row r="36" spans="1:12">
      <c r="A36" s="35"/>
      <c r="B36" s="35">
        <v>22012600</v>
      </c>
      <c r="C36" s="35" t="s">
        <v>106</v>
      </c>
      <c r="D36" s="36">
        <v>20500</v>
      </c>
      <c r="E36" s="36">
        <v>20500</v>
      </c>
      <c r="F36" s="36">
        <v>14200</v>
      </c>
      <c r="G36" s="36">
        <v>42290</v>
      </c>
      <c r="H36" s="36">
        <f t="shared" si="0"/>
        <v>28090</v>
      </c>
      <c r="I36" s="37">
        <f t="shared" si="1"/>
        <v>297.81690140845069</v>
      </c>
      <c r="K36">
        <v>27900</v>
      </c>
      <c r="L36">
        <f t="shared" si="2"/>
        <v>100.45130641330167</v>
      </c>
    </row>
    <row r="37" spans="1:12">
      <c r="A37" s="35"/>
      <c r="B37" s="35">
        <v>22090100</v>
      </c>
      <c r="C37" s="35" t="s">
        <v>107</v>
      </c>
      <c r="D37" s="36">
        <v>30000</v>
      </c>
      <c r="E37" s="36">
        <v>30000</v>
      </c>
      <c r="F37" s="36">
        <v>22500</v>
      </c>
      <c r="G37" s="36">
        <v>15763.46</v>
      </c>
      <c r="H37" s="36">
        <f t="shared" si="0"/>
        <v>-6736.5400000000009</v>
      </c>
      <c r="I37" s="37">
        <f t="shared" si="1"/>
        <v>70.059822222222223</v>
      </c>
      <c r="K37">
        <v>-7500</v>
      </c>
      <c r="L37">
        <f t="shared" si="2"/>
        <v>105.08973333333333</v>
      </c>
    </row>
    <row r="38" spans="1:12">
      <c r="A38" s="35"/>
      <c r="B38" s="35">
        <v>22090400</v>
      </c>
      <c r="C38" s="35" t="s">
        <v>108</v>
      </c>
      <c r="D38" s="36">
        <v>12000</v>
      </c>
      <c r="E38" s="36">
        <v>12000</v>
      </c>
      <c r="F38" s="36">
        <v>9000</v>
      </c>
      <c r="G38" s="36">
        <v>4889.2</v>
      </c>
      <c r="H38" s="36">
        <f t="shared" si="0"/>
        <v>-4110.8</v>
      </c>
      <c r="I38" s="37">
        <f t="shared" si="1"/>
        <v>54.324444444444438</v>
      </c>
      <c r="K38">
        <v>-4300</v>
      </c>
      <c r="L38">
        <f t="shared" si="2"/>
        <v>104.02553191489361</v>
      </c>
    </row>
    <row r="39" spans="1:12">
      <c r="A39" s="35"/>
      <c r="B39" s="35">
        <v>24060300</v>
      </c>
      <c r="C39" s="35" t="s">
        <v>109</v>
      </c>
      <c r="D39" s="36">
        <v>7000</v>
      </c>
      <c r="E39" s="36">
        <v>7000</v>
      </c>
      <c r="F39" s="36">
        <v>5220</v>
      </c>
      <c r="G39" s="36">
        <v>20769.18</v>
      </c>
      <c r="H39" s="36">
        <f t="shared" si="0"/>
        <v>15549.18</v>
      </c>
      <c r="I39" s="37">
        <f t="shared" si="1"/>
        <v>397.87701149425288</v>
      </c>
      <c r="K39">
        <v>15500</v>
      </c>
      <c r="L39">
        <f t="shared" si="2"/>
        <v>100.23735521235521</v>
      </c>
    </row>
    <row r="40" spans="1:12">
      <c r="A40" s="80" t="s">
        <v>110</v>
      </c>
      <c r="B40" s="81"/>
      <c r="C40" s="81"/>
      <c r="D40" s="38">
        <v>68868977</v>
      </c>
      <c r="E40" s="38">
        <v>68868977</v>
      </c>
      <c r="F40" s="38">
        <v>46609370</v>
      </c>
      <c r="G40" s="38">
        <v>48589063.650000006</v>
      </c>
      <c r="H40" s="38">
        <f t="shared" si="0"/>
        <v>1979693.650000006</v>
      </c>
      <c r="I40" s="39">
        <f t="shared" si="1"/>
        <v>104.24741559476132</v>
      </c>
      <c r="K40">
        <f>SUM(K9:K39)</f>
        <v>0</v>
      </c>
      <c r="L40">
        <f t="shared" si="2"/>
        <v>104.24741559476132</v>
      </c>
    </row>
  </sheetData>
  <mergeCells count="7">
    <mergeCell ref="A40:C40"/>
    <mergeCell ref="A3:J3"/>
    <mergeCell ref="A5:J5"/>
    <mergeCell ref="A7:A8"/>
    <mergeCell ref="B7:B8"/>
    <mergeCell ref="C7:C8"/>
    <mergeCell ref="D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</vt:lpstr>
      <vt:lpstr>Лист2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delux</cp:lastModifiedBy>
  <cp:lastPrinted>2018-09-24T12:49:05Z</cp:lastPrinted>
  <dcterms:created xsi:type="dcterms:W3CDTF">2009-04-02T12:41:09Z</dcterms:created>
  <dcterms:modified xsi:type="dcterms:W3CDTF">2018-09-26T11:30:06Z</dcterms:modified>
</cp:coreProperties>
</file>