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Лист1!$7:$7</definedName>
    <definedName name="_xlnm.Print_Area" localSheetId="0">Лист1!$A$1:$H$73</definedName>
  </definedNames>
  <calcPr calcId="125725"/>
</workbook>
</file>

<file path=xl/calcChain.xml><?xml version="1.0" encoding="utf-8"?>
<calcChain xmlns="http://schemas.openxmlformats.org/spreadsheetml/2006/main">
  <c r="O9" i="1"/>
  <c r="K9"/>
  <c r="G9"/>
  <c r="P9" l="1"/>
  <c r="L69" l="1"/>
  <c r="L68"/>
  <c r="L67"/>
  <c r="L66"/>
  <c r="L65"/>
  <c r="L64"/>
  <c r="L63"/>
  <c r="L62"/>
  <c r="K61"/>
  <c r="L61" s="1"/>
  <c r="K60"/>
  <c r="J60"/>
  <c r="L60" s="1"/>
  <c r="L59"/>
  <c r="L58"/>
  <c r="L57"/>
  <c r="L56"/>
  <c r="L55"/>
  <c r="L54"/>
  <c r="K53"/>
  <c r="J53"/>
  <c r="L53" s="1"/>
  <c r="L52"/>
  <c r="K51"/>
  <c r="J51"/>
  <c r="L51" s="1"/>
  <c r="L50"/>
  <c r="K49"/>
  <c r="J49"/>
  <c r="L49" s="1"/>
  <c r="L48"/>
  <c r="K47"/>
  <c r="J47"/>
  <c r="L47" s="1"/>
  <c r="J46"/>
  <c r="L46" s="1"/>
  <c r="J45"/>
  <c r="L45" s="1"/>
  <c r="L44"/>
  <c r="K43"/>
  <c r="J43"/>
  <c r="L43" s="1"/>
  <c r="L42"/>
  <c r="L41"/>
  <c r="K40"/>
  <c r="J40"/>
  <c r="L40" s="1"/>
  <c r="L39"/>
  <c r="K38"/>
  <c r="J38"/>
  <c r="L38" s="1"/>
  <c r="L37"/>
  <c r="L36"/>
  <c r="L35"/>
  <c r="J35"/>
  <c r="L34"/>
  <c r="L33"/>
  <c r="L32"/>
  <c r="L31"/>
  <c r="L30"/>
  <c r="L29"/>
  <c r="K29"/>
  <c r="L28"/>
  <c r="L27"/>
  <c r="K26"/>
  <c r="L26" s="1"/>
  <c r="L25"/>
  <c r="L24"/>
  <c r="L23"/>
  <c r="L22"/>
  <c r="L21"/>
  <c r="K20"/>
  <c r="L20" s="1"/>
  <c r="L19"/>
  <c r="L18"/>
  <c r="L17"/>
  <c r="K16"/>
  <c r="L16" s="1"/>
  <c r="L15"/>
  <c r="L14"/>
  <c r="K13"/>
  <c r="L13" s="1"/>
  <c r="L12"/>
  <c r="L11"/>
  <c r="L10"/>
  <c r="K8"/>
  <c r="K70" s="1"/>
  <c r="J9"/>
  <c r="L9" s="1"/>
  <c r="J8"/>
  <c r="L8" s="1"/>
  <c r="L70" s="1"/>
  <c r="J70" l="1"/>
  <c r="G20"/>
  <c r="P20" s="1"/>
  <c r="H64"/>
  <c r="O10"/>
  <c r="P10"/>
  <c r="O11"/>
  <c r="P11"/>
  <c r="Q11"/>
  <c r="O12"/>
  <c r="P12"/>
  <c r="O13"/>
  <c r="P13"/>
  <c r="Q13"/>
  <c r="O14"/>
  <c r="P14"/>
  <c r="O15"/>
  <c r="P15"/>
  <c r="Q15"/>
  <c r="O16"/>
  <c r="P16"/>
  <c r="Q16"/>
  <c r="O17"/>
  <c r="P17"/>
  <c r="Q17"/>
  <c r="O18"/>
  <c r="P18"/>
  <c r="O19"/>
  <c r="P19"/>
  <c r="O20"/>
  <c r="O21"/>
  <c r="P21"/>
  <c r="Q21"/>
  <c r="O22"/>
  <c r="P22"/>
  <c r="Q22"/>
  <c r="O23"/>
  <c r="P23"/>
  <c r="Q23"/>
  <c r="O24"/>
  <c r="P24"/>
  <c r="O25"/>
  <c r="P25"/>
  <c r="Q25"/>
  <c r="O26"/>
  <c r="P26"/>
  <c r="Q26"/>
  <c r="O27"/>
  <c r="P27"/>
  <c r="Q27"/>
  <c r="O28"/>
  <c r="P28"/>
  <c r="Q28"/>
  <c r="O29"/>
  <c r="O30"/>
  <c r="P30"/>
  <c r="O31"/>
  <c r="P31"/>
  <c r="Q31"/>
  <c r="O32"/>
  <c r="P32"/>
  <c r="Q32"/>
  <c r="O33"/>
  <c r="P33"/>
  <c r="Q33"/>
  <c r="O34"/>
  <c r="P34"/>
  <c r="Q34"/>
  <c r="O35"/>
  <c r="P35"/>
  <c r="Q35"/>
  <c r="O36"/>
  <c r="P36"/>
  <c r="Q36"/>
  <c r="O37"/>
  <c r="P37"/>
  <c r="Q37"/>
  <c r="P38"/>
  <c r="O39"/>
  <c r="P39"/>
  <c r="P40"/>
  <c r="O41"/>
  <c r="P41"/>
  <c r="O42"/>
  <c r="P42"/>
  <c r="Q42"/>
  <c r="O43"/>
  <c r="P43"/>
  <c r="Q43"/>
  <c r="O44"/>
  <c r="P44"/>
  <c r="Q44"/>
  <c r="O45"/>
  <c r="P45"/>
  <c r="Q45"/>
  <c r="O47"/>
  <c r="P47"/>
  <c r="Q47"/>
  <c r="O48"/>
  <c r="P48"/>
  <c r="Q48"/>
  <c r="P49"/>
  <c r="O50"/>
  <c r="P50"/>
  <c r="O51"/>
  <c r="P51"/>
  <c r="Q51"/>
  <c r="O52"/>
  <c r="P52"/>
  <c r="Q52"/>
  <c r="O53"/>
  <c r="P53"/>
  <c r="Q53"/>
  <c r="O54"/>
  <c r="P54"/>
  <c r="Q54"/>
  <c r="O55"/>
  <c r="P55"/>
  <c r="Q55"/>
  <c r="O56"/>
  <c r="P56"/>
  <c r="Q56"/>
  <c r="O57"/>
  <c r="P57"/>
  <c r="Q57"/>
  <c r="O58"/>
  <c r="P58"/>
  <c r="O59"/>
  <c r="P59"/>
  <c r="Q59"/>
  <c r="O61"/>
  <c r="P61"/>
  <c r="O62"/>
  <c r="P62"/>
  <c r="O63"/>
  <c r="P63"/>
  <c r="Q63"/>
  <c r="O64"/>
  <c r="P64"/>
  <c r="Q64"/>
  <c r="O65"/>
  <c r="P65"/>
  <c r="Q65"/>
  <c r="O66"/>
  <c r="P66"/>
  <c r="Q66"/>
  <c r="O67"/>
  <c r="P67"/>
  <c r="Q67"/>
  <c r="O68"/>
  <c r="P68"/>
  <c r="Q68"/>
  <c r="O69"/>
  <c r="P69"/>
  <c r="Q69"/>
  <c r="H50"/>
  <c r="Q50" s="1"/>
  <c r="G49"/>
  <c r="F49"/>
  <c r="O49" l="1"/>
  <c r="H49"/>
  <c r="Q49" s="1"/>
  <c r="H22" l="1"/>
  <c r="H30"/>
  <c r="Q30" s="1"/>
  <c r="G29"/>
  <c r="G13"/>
  <c r="H31"/>
  <c r="O46"/>
  <c r="P46"/>
  <c r="Q46"/>
  <c r="H27"/>
  <c r="H24"/>
  <c r="Q24" s="1"/>
  <c r="H15"/>
  <c r="G47"/>
  <c r="F47"/>
  <c r="H48"/>
  <c r="H55"/>
  <c r="G53"/>
  <c r="F53"/>
  <c r="H23"/>
  <c r="H17"/>
  <c r="G16"/>
  <c r="H29" l="1"/>
  <c r="Q29" s="1"/>
  <c r="P29"/>
  <c r="H16"/>
  <c r="H47"/>
  <c r="H65"/>
  <c r="H69"/>
  <c r="H21"/>
  <c r="H54"/>
  <c r="H28"/>
  <c r="G26"/>
  <c r="F46"/>
  <c r="H25"/>
  <c r="H14"/>
  <c r="Q14" s="1"/>
  <c r="H68"/>
  <c r="H26" l="1"/>
  <c r="H59"/>
  <c r="H20"/>
  <c r="Q20" s="1"/>
  <c r="H67"/>
  <c r="H41" l="1"/>
  <c r="Q41" s="1"/>
  <c r="G40"/>
  <c r="F40"/>
  <c r="O40" s="1"/>
  <c r="H39"/>
  <c r="Q39" s="1"/>
  <c r="F35"/>
  <c r="F45"/>
  <c r="H46"/>
  <c r="H36"/>
  <c r="G43"/>
  <c r="F43"/>
  <c r="G60"/>
  <c r="F60"/>
  <c r="O60" s="1"/>
  <c r="H61"/>
  <c r="Q61" s="1"/>
  <c r="H62"/>
  <c r="Q62" s="1"/>
  <c r="H63"/>
  <c r="H66"/>
  <c r="H56"/>
  <c r="H57"/>
  <c r="H58"/>
  <c r="Q58" s="1"/>
  <c r="G51"/>
  <c r="F51"/>
  <c r="H52"/>
  <c r="H11"/>
  <c r="H12"/>
  <c r="Q12" s="1"/>
  <c r="H13"/>
  <c r="H18"/>
  <c r="Q18" s="1"/>
  <c r="H19"/>
  <c r="Q19" s="1"/>
  <c r="H32"/>
  <c r="H33"/>
  <c r="H34"/>
  <c r="H37"/>
  <c r="H42"/>
  <c r="H44"/>
  <c r="H10"/>
  <c r="Q10" s="1"/>
  <c r="G38"/>
  <c r="P60" l="1"/>
  <c r="H40"/>
  <c r="Q40" s="1"/>
  <c r="F38"/>
  <c r="H45"/>
  <c r="H43"/>
  <c r="H51"/>
  <c r="H60"/>
  <c r="Q60" s="1"/>
  <c r="H53"/>
  <c r="O38" l="1"/>
  <c r="F9"/>
  <c r="G8"/>
  <c r="P8" s="1"/>
  <c r="H38"/>
  <c r="Q38" s="1"/>
  <c r="H35"/>
  <c r="H9" l="1"/>
  <c r="Q9" s="1"/>
  <c r="F8"/>
  <c r="O8" s="1"/>
  <c r="H8" l="1"/>
  <c r="Q8" s="1"/>
  <c r="G70"/>
  <c r="P70" s="1"/>
  <c r="F70"/>
  <c r="O70" s="1"/>
  <c r="G75" l="1"/>
  <c r="F75"/>
  <c r="H70"/>
  <c r="Q70" s="1"/>
  <c r="H75" l="1"/>
</calcChain>
</file>

<file path=xl/sharedStrings.xml><?xml version="1.0" encoding="utf-8"?>
<sst xmlns="http://schemas.openxmlformats.org/spreadsheetml/2006/main" count="267" uniqueCount="203">
  <si>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</si>
  <si>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</si>
  <si>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</si>
  <si>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</si>
  <si>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грн.</t>
  </si>
  <si>
    <t>0300000</t>
  </si>
  <si>
    <t>0310000</t>
  </si>
  <si>
    <t>0111</t>
  </si>
  <si>
    <t>Всього</t>
  </si>
  <si>
    <t>Виконавчий комітет Зеленодольської міської ради</t>
  </si>
  <si>
    <t>Найменування місцевої програми</t>
  </si>
  <si>
    <t>Загальний фонд</t>
  </si>
  <si>
    <t>Спеціальний фонд</t>
  </si>
  <si>
    <t>Разом загальний та спеціальний фонди</t>
  </si>
  <si>
    <t>1040</t>
  </si>
  <si>
    <t>1030</t>
  </si>
  <si>
    <t>0620</t>
  </si>
  <si>
    <t>0456</t>
  </si>
  <si>
    <t>0921</t>
  </si>
  <si>
    <t>0922</t>
  </si>
  <si>
    <t>0910</t>
  </si>
  <si>
    <t>0810</t>
  </si>
  <si>
    <t>0320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</si>
  <si>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</si>
  <si>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</si>
  <si>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Фінансова підтримка дитячо-юнацьких спортивних шкіл фізкультурно-спортивних товариств</t>
  </si>
  <si>
    <t>1010</t>
  </si>
  <si>
    <t>1020</t>
  </si>
  <si>
    <t>0828</t>
  </si>
  <si>
    <t>0540</t>
  </si>
  <si>
    <t>5032</t>
  </si>
  <si>
    <t>5030</t>
  </si>
  <si>
    <t>Розвиток дитячо-юнацького та резервного спорту</t>
  </si>
  <si>
    <t>до рішення міської ради</t>
  </si>
  <si>
    <t>0421</t>
  </si>
  <si>
    <t>4060</t>
  </si>
  <si>
    <t>0824</t>
  </si>
  <si>
    <t>6010</t>
  </si>
  <si>
    <t>Перелік місцевих програм, які фінансуватимуться за рахунок коштів міського бюджету у 2018 році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</si>
  <si>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</si>
  <si>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</si>
  <si>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</si>
  <si>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</si>
  <si>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Надання дошкільної освіти</t>
  </si>
  <si>
    <t>0211020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</si>
  <si>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</si>
  <si>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0211040</t>
  </si>
  <si>
    <t>0214030</t>
  </si>
  <si>
    <t>4030</t>
  </si>
  <si>
    <t>Забезпечення діяльності бібліотек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</si>
  <si>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</si>
  <si>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</si>
  <si>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0211160</t>
  </si>
  <si>
    <t>1160</t>
  </si>
  <si>
    <t>Інші програми, заклади та заходи у сфері освіти</t>
  </si>
  <si>
    <t>0213230</t>
  </si>
  <si>
    <t>3230</t>
  </si>
  <si>
    <t>0212110</t>
  </si>
  <si>
    <t>2110</t>
  </si>
  <si>
    <t>Первинна медико-санітарна допомога населенню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</si>
  <si>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</si>
  <si>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</si>
  <si>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</si>
  <si>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0213140</t>
  </si>
  <si>
    <t>3140</t>
  </si>
  <si>
    <t xml:space="preserve">Соціальний захист ветеранів війни та праці </t>
  </si>
  <si>
    <t>Інші заклади та заходи</t>
  </si>
  <si>
    <t>0215030</t>
  </si>
  <si>
    <t>0215032</t>
  </si>
  <si>
    <t>Програма з розвитку фізичної культури і спорту на 2018 рік (№    від 20.12.2017)</t>
  </si>
  <si>
    <t>0216010</t>
  </si>
  <si>
    <t>Утримання та ефективна експлуатація об’єктів житлово-комунального господарства</t>
  </si>
  <si>
    <t>0216017</t>
  </si>
  <si>
    <t>6017</t>
  </si>
  <si>
    <t xml:space="preserve">Інша діяльність, пов’язана з експлуатацією об’єктів житлово-комунального господарства  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</si>
  <si>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</si>
  <si>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</si>
  <si>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</si>
  <si>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</si>
  <si>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</si>
  <si>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</si>
  <si>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0217460</t>
  </si>
  <si>
    <t>7460</t>
  </si>
  <si>
    <t>Утримання та розвиток автомобільних доріг та дорожньої інфраструктури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</si>
  <si>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</si>
  <si>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</si>
  <si>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</si>
  <si>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0218120</t>
  </si>
  <si>
    <t>8120</t>
  </si>
  <si>
    <t>Заходи з організації рятування на водах</t>
  </si>
  <si>
    <t>0218340</t>
  </si>
  <si>
    <t>8340</t>
  </si>
  <si>
    <t>Природоохоронні заходи за рахунок цільових фондів</t>
  </si>
  <si>
    <t>0217130</t>
  </si>
  <si>
    <t>7130</t>
  </si>
  <si>
    <t>Здійснення  заходів із землеустрою</t>
  </si>
  <si>
    <t>0211162</t>
  </si>
  <si>
    <t>1162</t>
  </si>
  <si>
    <t>0990</t>
  </si>
  <si>
    <t>Інші програми та заходи у сфері освіти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</si>
  <si>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</si>
  <si>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0726</t>
  </si>
  <si>
    <t>0213190</t>
  </si>
  <si>
    <t>3190</t>
  </si>
  <si>
    <t>0213192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</si>
  <si>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</si>
  <si>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</si>
  <si>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0213240</t>
  </si>
  <si>
    <t>3240</t>
  </si>
  <si>
    <t>0213242</t>
  </si>
  <si>
    <t>3242</t>
  </si>
  <si>
    <t>1090</t>
  </si>
  <si>
    <t>Інші заходи у сфері соціального захисту і соціального забезпечення</t>
  </si>
  <si>
    <t>Програма  економічного і соціального розвитку Зеленодольської об'єднаної територіальної громади на 2018 рік (№624  від 20.12.2017)</t>
  </si>
  <si>
    <t>Програма безкоштовного харчування дітей в навчальних закладах Зеленодольської об'єднаної територіальної громади на 2018 рік (№624 від 20.12.2017)</t>
  </si>
  <si>
    <t>Програма розвитку освіти в Зеленодольській об’єднаній територіальній громаді на 2016 – 2021 роки (зі змінами) (№624            від 20.12.2017)</t>
  </si>
  <si>
    <t>Програма оздоровлення і відпочинку дітей на 2018 рік (№624                 від 20.12.2017)</t>
  </si>
  <si>
    <t>Програма надання фінансовї підтримки громадським організаціям інвалідів і ветеранів Зеленодольської об’єднаної територіальної громади на 2018 рік (№624 від 20.12.2017)</t>
  </si>
  <si>
    <t>Програма матеріальної допомоги  населенню Зеленодольської об'єднаної територіальної громади на 2018 рік (№624  від 20.12.2017)</t>
  </si>
  <si>
    <t>Програма розвитку житлово- комунального господарства та благоустрою Зеленодольської об'єднаної територіальної громади на 2018 рік (№624 від 20.12.2017)</t>
  </si>
  <si>
    <t>Програма щодо видатків на проведення робіт, пов'язаних із ремонтом та утриманням доріг  Зеленодольської об'єднаної територіальної громади на 2018 рік (№624 від 20.12.2017)</t>
  </si>
  <si>
    <t>Програма заходів з організації рятування на водах на 2018 рік (№624 від 20.12.2017)</t>
  </si>
  <si>
    <t>Екологічна програма використання коштів фонду охорони навколишнього природного середовища Зеленодольської міської ради на 2018 рік (№624 від 20.12.2017)</t>
  </si>
  <si>
    <t>Програма проведення заходів із землеустрою на 2018 рік  (№624         від 20.12.2017)</t>
  </si>
  <si>
    <t>Програми і централізовані заходи у галузі охорони здоров`я</t>
  </si>
  <si>
    <t>Відшкодування вартості лікарських засобів для лікування окремих захворювань</t>
  </si>
  <si>
    <t>0212140</t>
  </si>
  <si>
    <t>0212146</t>
  </si>
  <si>
    <t>2140</t>
  </si>
  <si>
    <t>2146</t>
  </si>
  <si>
    <t>0763</t>
  </si>
  <si>
    <t>Програма розвитку первинної медико-санітарної допомоги Зеленодольської об'єднаної територіальної громади на 2018 рік (№624 від 20.12.2018) (зі змінами)</t>
  </si>
  <si>
    <t>0219770</t>
  </si>
  <si>
    <t>9770</t>
  </si>
  <si>
    <t>0180</t>
  </si>
  <si>
    <t>Інші субвенції з місцевого бюджету (субвенція з міського бюджету обласному бюджету на створення і використання матеріальних резервів для запобігання і ліквідації надзвичайних ситуацій техногенного і природного характеру та їх наслідків)</t>
  </si>
  <si>
    <t>Програма створення і використання матеріального резерву для запобігання і ліквідації надзвичайних ситуацій техногенного і природного характеру на 2018 рік (№661 від 23.02.2018)</t>
  </si>
  <si>
    <t>Інші субвенції з місцевого бюджету (субвенція з міського бюджету районному бюджету на виплату грошової компенсації фізичним особам, які надають соціальні послуги)</t>
  </si>
  <si>
    <t>Програма виплати грошової компенсації фізичним особам, які надають соціальні послуги(№661 від 23.02.2018)</t>
  </si>
  <si>
    <t>0211090</t>
  </si>
  <si>
    <t>0960</t>
  </si>
  <si>
    <t>Надання позашкільної освіти позашкільними закладами освіти, заходи із позашкільної роботи з дітьми</t>
  </si>
  <si>
    <t>0217330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</si>
  <si>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</si>
  <si>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</si>
  <si>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</si>
  <si>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0216040</t>
  </si>
  <si>
    <t>6040</t>
  </si>
  <si>
    <t>Заходи, пов`язані з поліпшенням питної води</t>
  </si>
  <si>
    <t>0217320</t>
  </si>
  <si>
    <t>7320</t>
  </si>
  <si>
    <t>Будівництво об'єктів соціально-культурного призначення</t>
  </si>
  <si>
    <t>0217321</t>
  </si>
  <si>
    <t>0217325</t>
  </si>
  <si>
    <t>7325</t>
  </si>
  <si>
    <t>7321</t>
  </si>
  <si>
    <t>Будівництво освітніх установ і закладів</t>
  </si>
  <si>
    <t>Будівництво споруд, установ та закладів фізичної культури і спорту</t>
  </si>
  <si>
    <t>6011</t>
  </si>
  <si>
    <t>0216011</t>
  </si>
  <si>
    <t>Експлуатація та технічне обслуговування житлового фонду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</si>
  <si>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</si>
  <si>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</si>
  <si>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</si>
  <si>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безоплатної правової допомоги населенню Зеленодольської міської об'єднаної територіальної громади на 2018 рік (№683 від 30.03.2018)</t>
  </si>
  <si>
    <t>0211161</t>
  </si>
  <si>
    <t>1161</t>
  </si>
  <si>
    <t>Забезпечення діяльності інших закладів у сфері освіти</t>
  </si>
  <si>
    <t>0216013</t>
  </si>
  <si>
    <t>6013</t>
  </si>
  <si>
    <t>Забезпечення діяльності водопровідно-каналізаційного господарства</t>
  </si>
  <si>
    <t>Інші заклади та заходи в галузі культури і мистецтва</t>
  </si>
  <si>
    <t>Програма святкування Дня пам'яті та примирення і 73-ї річниці перемоги над нацизмом у Другій світовій війні (№707 від 25.04.2018)</t>
  </si>
  <si>
    <t>0214080</t>
  </si>
  <si>
    <t>4080</t>
  </si>
  <si>
    <t>0214082</t>
  </si>
  <si>
    <t>4082</t>
  </si>
  <si>
    <t>0829</t>
  </si>
  <si>
    <t>Інші заходи в галузі культури і мистецтва</t>
  </si>
  <si>
    <t>0211100</t>
  </si>
  <si>
    <t>1100</t>
  </si>
  <si>
    <t>Надання спеціальної освітишколами естетичного виховання (музичними, художніми, хореографічними, театральними, хоровими, мистецькими)</t>
  </si>
  <si>
    <t>0217310</t>
  </si>
  <si>
    <t>7310</t>
  </si>
  <si>
    <t>Будівництво об'єктів житлово-комунального господарства</t>
  </si>
  <si>
    <t>0217350</t>
  </si>
  <si>
    <t>7350</t>
  </si>
  <si>
    <t>Розроблення схем планування та забудови територій (містобудівної документації)</t>
  </si>
  <si>
    <t>0217360</t>
  </si>
  <si>
    <t>7360</t>
  </si>
  <si>
    <t>0217362</t>
  </si>
  <si>
    <t>7362</t>
  </si>
  <si>
    <t>Виконання інвестиційних проектів</t>
  </si>
  <si>
    <t>Виконання інвестиційних проектівв рамках формування інфраструктури об'єднаних триторіальних громад</t>
  </si>
  <si>
    <t>Програма розробки генерального плану с. Велика Костромка на 2018 рік (№736 від 06.06.2018)</t>
  </si>
  <si>
    <t>Програма святкування Дня міста та Дня села в населених пунктах Зеленодольської міської об'єднаної територіальної громади на 2018 рік  (№782 від 10.08.2018)</t>
  </si>
  <si>
    <t>0219740</t>
  </si>
  <si>
    <t>9740</t>
  </si>
  <si>
    <t>Субвенція з місцевого бюджету на здійснення природоохоронних заходів</t>
  </si>
  <si>
    <t>Секретар ради</t>
  </si>
  <si>
    <t>О.М.Ярошенко</t>
  </si>
  <si>
    <t>Додаток 6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</si>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</sst>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49" fontId="3" fillId="0" borderId="0" xfId="0" applyNumberFormat="1" applyFont="1"/>
    <xf numFmtId="0" fontId="3" fillId="0" borderId="0" xfId="0" applyFont="1"/>
    <xf numFmtId="49" fontId="4" fillId="0" borderId="0" xfId="0" applyNumberFormat="1" applyFont="1" applyAlignment="1">
      <alignment horizontal="center" vertical="center"/>
    </xf>
    <xf numFmtId="4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164" fontId="1" fillId="0" borderId="0" xfId="0" applyNumberFormat="1" applyFont="1"/>
    <xf numFmtId="49" fontId="5" fillId="0" borderId="0" xfId="0" applyNumberFormat="1" applyFont="1"/>
    <xf numFmtId="49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2" fontId="0" fillId="0" borderId="1" xfId="0" quotePrefix="1" applyNumberFormat="1" applyFont="1" applyBorder="1" applyAlignment="1">
      <alignment horizontal="center" vertical="center" wrapText="1"/>
    </xf>
    <xf numFmtId="2" fontId="6" fillId="0" borderId="10" xfId="0" quotePrefix="1" applyNumberFormat="1" applyFont="1" applyBorder="1" applyAlignment="1">
      <alignment horizontal="center" vertical="center" wrapText="1"/>
    </xf>
    <xf numFmtId="0" fontId="0" fillId="0" borderId="7" xfId="0" quotePrefix="1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2" fillId="0" borderId="10" xfId="0" quotePrefix="1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2" fontId="0" fillId="0" borderId="24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9" fontId="0" fillId="0" borderId="7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1" fillId="0" borderId="7" xfId="0" quotePrefix="1" applyNumberFormat="1" applyFont="1" applyBorder="1" applyAlignment="1">
      <alignment horizontal="center" vertical="center" wrapText="1"/>
    </xf>
    <xf numFmtId="49" fontId="2" fillId="0" borderId="7" xfId="0" quotePrefix="1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1" fillId="0" borderId="3" xfId="0" quotePrefix="1" applyNumberFormat="1" applyFont="1" applyBorder="1" applyAlignment="1">
      <alignment horizontal="center" vertical="center" wrapText="1"/>
    </xf>
    <xf numFmtId="49" fontId="2" fillId="0" borderId="9" xfId="0" quotePrefix="1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9" fontId="1" fillId="0" borderId="18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9"/>
  <sheetViews>
    <sheetView tabSelected="1" view="pageBreakPreview" topLeftCell="B1" zoomScale="85" zoomScaleSheetLayoutView="85" workbookViewId="0">
      <selection activeCell="G3" sqref="G3"/>
    </sheetView>
  </sheetViews>
  <sheetFormatPr defaultRowHeight="12.75"/>
  <cols>
    <col min="1" max="1" width="13.28515625" style="3" customWidth="1"/>
    <col min="2" max="2" width="8.7109375" style="3" customWidth="1"/>
    <col min="3" max="3" width="8.42578125" style="3" customWidth="1"/>
    <col min="4" max="4" width="88.7109375" style="4" customWidth="1"/>
    <col min="5" max="5" width="57.140625" style="4" customWidth="1"/>
    <col min="6" max="6" width="14.85546875" style="5" customWidth="1"/>
    <col min="7" max="7" width="16.5703125" style="5" customWidth="1"/>
    <col min="8" max="8" width="18.28515625" style="5" customWidth="1"/>
    <col min="9" max="9" width="4.5703125" style="4" customWidth="1"/>
    <col min="10" max="12" width="13.140625" style="4" customWidth="1"/>
    <col min="13" max="14" width="2.28515625" style="4" customWidth="1"/>
    <col min="15" max="15" width="12.5703125" style="4" customWidth="1"/>
    <col min="16" max="16" width="14.7109375" style="4" customWidth="1"/>
    <col min="17" max="17" width="14.5703125" style="4" customWidth="1"/>
    <col min="18" max="16384" width="9.140625" style="4"/>
  </cols>
  <sheetData>
    <row r="1" spans="1:17">
      <c r="G1" s="5" t="s">
        <v>201</v>
      </c>
    </row>
    <row r="2" spans="1:17">
      <c r="G2" s="5" t="s">
        <v>33</v>
      </c>
    </row>
    <row r="3" spans="1:17">
      <c r="G3" s="5" t="s">
        <v>202</v>
      </c>
    </row>
    <row r="5" spans="1:17" s="7" customFormat="1" ht="18.75">
      <c r="A5" s="6"/>
      <c r="B5" s="6"/>
      <c r="E5" s="8" t="s">
        <v>38</v>
      </c>
      <c r="F5" s="9"/>
      <c r="G5" s="9"/>
      <c r="H5" s="9"/>
    </row>
    <row r="6" spans="1:17" ht="13.5" thickBot="1">
      <c r="H6" s="5" t="s">
        <v>4</v>
      </c>
    </row>
    <row r="7" spans="1:17" s="10" customFormat="1" ht="90" thickBot="1">
      <c r="A7" s="53" t="s">
        <v>0</v>
      </c>
      <c r="B7" s="54" t="s">
        <v>1</v>
      </c>
      <c r="C7" s="54" t="s">
        <v>2</v>
      </c>
      <c r="D7" s="55" t="s">
        <v>3</v>
      </c>
      <c r="E7" s="55" t="s">
        <v>10</v>
      </c>
      <c r="F7" s="56" t="s">
        <v>11</v>
      </c>
      <c r="G7" s="56" t="s">
        <v>12</v>
      </c>
      <c r="H7" s="57" t="s">
        <v>13</v>
      </c>
      <c r="J7" s="56" t="s">
        <v>11</v>
      </c>
      <c r="K7" s="56" t="s">
        <v>12</v>
      </c>
      <c r="L7" s="57" t="s">
        <v>13</v>
      </c>
    </row>
    <row r="8" spans="1:17" s="11" customFormat="1" ht="13.5" thickBot="1">
      <c r="A8" s="43" t="s">
        <v>5</v>
      </c>
      <c r="B8" s="44"/>
      <c r="C8" s="44"/>
      <c r="D8" s="45" t="s">
        <v>9</v>
      </c>
      <c r="E8" s="45"/>
      <c r="F8" s="46">
        <f>F9</f>
        <v>22351726</v>
      </c>
      <c r="G8" s="46">
        <f>G9</f>
        <v>146396400</v>
      </c>
      <c r="H8" s="47">
        <f>F8+G8</f>
        <v>168748126</v>
      </c>
      <c r="J8" s="46">
        <f>J9</f>
        <v>22273466</v>
      </c>
      <c r="K8" s="46">
        <f>K9</f>
        <v>146406192</v>
      </c>
      <c r="L8" s="47">
        <f>J8+K8</f>
        <v>168679658</v>
      </c>
      <c r="O8" s="17">
        <f t="shared" ref="O8:O45" si="0">F8-J8</f>
        <v>78260</v>
      </c>
      <c r="P8" s="17">
        <f t="shared" ref="P8:P45" si="1">G8-K8</f>
        <v>-9792</v>
      </c>
      <c r="Q8" s="17">
        <f t="shared" ref="Q8:Q45" si="2">H8-L8</f>
        <v>68468</v>
      </c>
    </row>
    <row r="9" spans="1:17" s="11" customFormat="1" ht="13.5" thickBot="1">
      <c r="A9" s="87" t="s">
        <v>6</v>
      </c>
      <c r="B9" s="88"/>
      <c r="C9" s="88"/>
      <c r="D9" s="89" t="s">
        <v>9</v>
      </c>
      <c r="E9" s="89"/>
      <c r="F9" s="90">
        <f>SUM(F10:F69)-F17-F21-F22-F27-F28-F30-F36-F39-F41-F44-F46-F48-F50-F52-F54-F55-F56-F61</f>
        <v>22351726</v>
      </c>
      <c r="G9" s="90">
        <f>SUM(G10:G69)-G17-G21-G22-G27-G28-G30-G36-G39-G41-G44-G46-G48-G50-G52-G54-G55-G56-G61</f>
        <v>146396400</v>
      </c>
      <c r="H9" s="91">
        <f>F9+G9</f>
        <v>168748126</v>
      </c>
      <c r="J9" s="90">
        <f>SUM(J10:J69)-J17-J21-J22-J27-J28-J30-J36-J39-J41-J44-J46-J48-J50-J52-J54-J55-J56-J61</f>
        <v>22273466</v>
      </c>
      <c r="K9" s="90">
        <f>SUM(K10:K69)-K17-K21-K22-K27-K28-K30-K36-K39-K41-K44-K46-K48-K50-K52-K54-K55-K56-K61</f>
        <v>146406192</v>
      </c>
      <c r="L9" s="91">
        <f>J9+K9</f>
        <v>168679658</v>
      </c>
      <c r="O9" s="17">
        <f>F9-J9</f>
        <v>78260</v>
      </c>
      <c r="P9" s="17">
        <f>G9-K9</f>
        <v>-9792</v>
      </c>
      <c r="Q9" s="17">
        <f>H9-L9</f>
        <v>68468</v>
      </c>
    </row>
    <row r="10" spans="1:17" s="10" customFormat="1" ht="25.5" customHeight="1">
      <c r="A10" s="34" t="s">
        <v>39</v>
      </c>
      <c r="B10" s="35" t="s">
        <v>40</v>
      </c>
      <c r="C10" s="35" t="s">
        <v>7</v>
      </c>
      <c r="D10" s="36" t="s">
        <v>41</v>
      </c>
      <c r="E10" s="125" t="s">
        <v>113</v>
      </c>
      <c r="F10" s="26"/>
      <c r="G10" s="26">
        <v>510399</v>
      </c>
      <c r="H10" s="27">
        <f>F10+G10</f>
        <v>510399</v>
      </c>
      <c r="J10" s="26"/>
      <c r="K10" s="26">
        <v>504199</v>
      </c>
      <c r="L10" s="27">
        <f>J10+K10</f>
        <v>504199</v>
      </c>
      <c r="O10" s="17">
        <f t="shared" si="0"/>
        <v>0</v>
      </c>
      <c r="P10" s="17">
        <f t="shared" si="1"/>
        <v>6200</v>
      </c>
      <c r="Q10" s="17">
        <f t="shared" si="2"/>
        <v>6200</v>
      </c>
    </row>
    <row r="11" spans="1:17" s="10" customFormat="1">
      <c r="A11" s="37" t="s">
        <v>42</v>
      </c>
      <c r="B11" s="22" t="s">
        <v>26</v>
      </c>
      <c r="C11" s="22" t="s">
        <v>20</v>
      </c>
      <c r="D11" s="23" t="s">
        <v>43</v>
      </c>
      <c r="E11" s="126"/>
      <c r="F11" s="1"/>
      <c r="G11" s="1">
        <v>24000</v>
      </c>
      <c r="H11" s="38">
        <f t="shared" ref="H11:H55" si="3">F11+G11</f>
        <v>24000</v>
      </c>
      <c r="J11" s="1"/>
      <c r="K11" s="1">
        <v>24000</v>
      </c>
      <c r="L11" s="38">
        <f t="shared" ref="L11:L24" si="4">J11+K11</f>
        <v>24000</v>
      </c>
      <c r="O11" s="17">
        <f t="shared" si="0"/>
        <v>0</v>
      </c>
      <c r="P11" s="17">
        <f t="shared" si="1"/>
        <v>0</v>
      </c>
      <c r="Q11" s="17">
        <f t="shared" si="2"/>
        <v>0</v>
      </c>
    </row>
    <row r="12" spans="1:17" s="10" customFormat="1" ht="25.5">
      <c r="A12" s="37" t="s">
        <v>44</v>
      </c>
      <c r="B12" s="22" t="s">
        <v>27</v>
      </c>
      <c r="C12" s="22" t="s">
        <v>18</v>
      </c>
      <c r="D12" s="23" t="s">
        <v>45</v>
      </c>
      <c r="E12" s="126"/>
      <c r="F12" s="1"/>
      <c r="G12" s="1">
        <v>409352</v>
      </c>
      <c r="H12" s="38">
        <f t="shared" si="3"/>
        <v>409352</v>
      </c>
      <c r="J12" s="1"/>
      <c r="K12" s="1">
        <v>434486</v>
      </c>
      <c r="L12" s="38">
        <f t="shared" si="4"/>
        <v>434486</v>
      </c>
      <c r="O12" s="17">
        <f t="shared" si="0"/>
        <v>0</v>
      </c>
      <c r="P12" s="17">
        <f t="shared" si="1"/>
        <v>-25134</v>
      </c>
      <c r="Q12" s="17">
        <f t="shared" si="2"/>
        <v>-25134</v>
      </c>
    </row>
    <row r="13" spans="1:17" s="10" customFormat="1" ht="25.5">
      <c r="A13" s="37" t="s">
        <v>46</v>
      </c>
      <c r="B13" s="22" t="s">
        <v>14</v>
      </c>
      <c r="C13" s="22" t="s">
        <v>19</v>
      </c>
      <c r="D13" s="23" t="s">
        <v>24</v>
      </c>
      <c r="E13" s="126"/>
      <c r="F13" s="1"/>
      <c r="G13" s="1">
        <f>17499+6500</f>
        <v>23999</v>
      </c>
      <c r="H13" s="38">
        <f t="shared" si="3"/>
        <v>23999</v>
      </c>
      <c r="J13" s="1"/>
      <c r="K13" s="1">
        <f>17499+6500</f>
        <v>23999</v>
      </c>
      <c r="L13" s="38">
        <f t="shared" si="4"/>
        <v>23999</v>
      </c>
      <c r="O13" s="17">
        <f t="shared" si="0"/>
        <v>0</v>
      </c>
      <c r="P13" s="17">
        <f t="shared" si="1"/>
        <v>0</v>
      </c>
      <c r="Q13" s="17">
        <f t="shared" si="2"/>
        <v>0</v>
      </c>
    </row>
    <row r="14" spans="1:17" s="10" customFormat="1">
      <c r="A14" s="37" t="s">
        <v>139</v>
      </c>
      <c r="B14" s="22" t="s">
        <v>111</v>
      </c>
      <c r="C14" s="22" t="s">
        <v>140</v>
      </c>
      <c r="D14" s="23" t="s">
        <v>141</v>
      </c>
      <c r="E14" s="126"/>
      <c r="F14" s="1"/>
      <c r="G14" s="1">
        <v>43450</v>
      </c>
      <c r="H14" s="38">
        <f t="shared" si="3"/>
        <v>43450</v>
      </c>
      <c r="J14" s="1"/>
      <c r="K14" s="1">
        <v>45500</v>
      </c>
      <c r="L14" s="38">
        <f t="shared" si="4"/>
        <v>45500</v>
      </c>
      <c r="O14" s="17">
        <f t="shared" si="0"/>
        <v>0</v>
      </c>
      <c r="P14" s="17">
        <f t="shared" si="1"/>
        <v>-2050</v>
      </c>
      <c r="Q14" s="17">
        <f t="shared" si="2"/>
        <v>-2050</v>
      </c>
    </row>
    <row r="15" spans="1:17" s="10" customFormat="1" ht="25.5">
      <c r="A15" s="99" t="s">
        <v>179</v>
      </c>
      <c r="B15" s="100" t="s">
        <v>180</v>
      </c>
      <c r="C15" s="111" t="s">
        <v>140</v>
      </c>
      <c r="D15" s="101" t="s">
        <v>181</v>
      </c>
      <c r="E15" s="126"/>
      <c r="F15" s="1"/>
      <c r="G15" s="1">
        <v>12000</v>
      </c>
      <c r="H15" s="38">
        <f t="shared" si="3"/>
        <v>12000</v>
      </c>
      <c r="J15" s="1"/>
      <c r="K15" s="1">
        <v>12000</v>
      </c>
      <c r="L15" s="38">
        <f t="shared" si="4"/>
        <v>12000</v>
      </c>
      <c r="O15" s="17">
        <f t="shared" si="0"/>
        <v>0</v>
      </c>
      <c r="P15" s="17">
        <f t="shared" si="1"/>
        <v>0</v>
      </c>
      <c r="Q15" s="17">
        <f t="shared" si="2"/>
        <v>0</v>
      </c>
    </row>
    <row r="16" spans="1:17" s="10" customFormat="1">
      <c r="A16" s="99" t="s">
        <v>52</v>
      </c>
      <c r="B16" s="100" t="s">
        <v>53</v>
      </c>
      <c r="C16" s="22"/>
      <c r="D16" s="101" t="s">
        <v>54</v>
      </c>
      <c r="E16" s="126"/>
      <c r="F16" s="1"/>
      <c r="G16" s="1">
        <f>G17</f>
        <v>17000</v>
      </c>
      <c r="H16" s="38">
        <f t="shared" si="3"/>
        <v>17000</v>
      </c>
      <c r="J16" s="1"/>
      <c r="K16" s="1">
        <f>K17</f>
        <v>17000</v>
      </c>
      <c r="L16" s="38">
        <f t="shared" si="4"/>
        <v>17000</v>
      </c>
      <c r="O16" s="17">
        <f t="shared" si="0"/>
        <v>0</v>
      </c>
      <c r="P16" s="17">
        <f t="shared" si="1"/>
        <v>0</v>
      </c>
      <c r="Q16" s="17">
        <f t="shared" si="2"/>
        <v>0</v>
      </c>
    </row>
    <row r="17" spans="1:17" s="15" customFormat="1">
      <c r="A17" s="104" t="s">
        <v>165</v>
      </c>
      <c r="B17" s="102" t="s">
        <v>166</v>
      </c>
      <c r="C17" s="105" t="s">
        <v>98</v>
      </c>
      <c r="D17" s="103" t="s">
        <v>167</v>
      </c>
      <c r="E17" s="126"/>
      <c r="F17" s="14"/>
      <c r="G17" s="14">
        <v>17000</v>
      </c>
      <c r="H17" s="29">
        <f t="shared" si="3"/>
        <v>17000</v>
      </c>
      <c r="J17" s="14"/>
      <c r="K17" s="14">
        <v>17000</v>
      </c>
      <c r="L17" s="29">
        <f t="shared" si="4"/>
        <v>17000</v>
      </c>
      <c r="O17" s="17">
        <f t="shared" si="0"/>
        <v>0</v>
      </c>
      <c r="P17" s="17">
        <f t="shared" si="1"/>
        <v>0</v>
      </c>
      <c r="Q17" s="17">
        <f t="shared" si="2"/>
        <v>0</v>
      </c>
    </row>
    <row r="18" spans="1:17" s="10" customFormat="1">
      <c r="A18" s="39" t="s">
        <v>47</v>
      </c>
      <c r="B18" s="2" t="s">
        <v>48</v>
      </c>
      <c r="C18" s="2" t="s">
        <v>36</v>
      </c>
      <c r="D18" s="114" t="s">
        <v>49</v>
      </c>
      <c r="E18" s="126"/>
      <c r="F18" s="1"/>
      <c r="G18" s="1">
        <v>28885</v>
      </c>
      <c r="H18" s="38">
        <f t="shared" si="3"/>
        <v>28885</v>
      </c>
      <c r="J18" s="1"/>
      <c r="K18" s="1">
        <v>12249</v>
      </c>
      <c r="L18" s="38">
        <f t="shared" si="4"/>
        <v>12249</v>
      </c>
      <c r="O18" s="17">
        <f t="shared" si="0"/>
        <v>0</v>
      </c>
      <c r="P18" s="17">
        <f t="shared" si="1"/>
        <v>16636</v>
      </c>
      <c r="Q18" s="17">
        <f t="shared" si="2"/>
        <v>16636</v>
      </c>
    </row>
    <row r="19" spans="1:17" s="10" customFormat="1" ht="25.5">
      <c r="A19" s="39" t="s">
        <v>50</v>
      </c>
      <c r="B19" s="2" t="s">
        <v>35</v>
      </c>
      <c r="C19" s="2" t="s">
        <v>28</v>
      </c>
      <c r="D19" s="114" t="s">
        <v>51</v>
      </c>
      <c r="E19" s="126"/>
      <c r="F19" s="1"/>
      <c r="G19" s="1">
        <v>171600</v>
      </c>
      <c r="H19" s="38">
        <f t="shared" si="3"/>
        <v>171600</v>
      </c>
      <c r="J19" s="1"/>
      <c r="K19" s="1">
        <v>173600</v>
      </c>
      <c r="L19" s="38">
        <f t="shared" si="4"/>
        <v>173600</v>
      </c>
      <c r="O19" s="17">
        <f t="shared" si="0"/>
        <v>0</v>
      </c>
      <c r="P19" s="17">
        <f t="shared" si="1"/>
        <v>-2000</v>
      </c>
      <c r="Q19" s="17">
        <f t="shared" si="2"/>
        <v>-2000</v>
      </c>
    </row>
    <row r="20" spans="1:17" s="10" customFormat="1">
      <c r="A20" s="39" t="s">
        <v>70</v>
      </c>
      <c r="B20" s="2" t="s">
        <v>37</v>
      </c>
      <c r="C20" s="2"/>
      <c r="D20" s="114" t="s">
        <v>71</v>
      </c>
      <c r="E20" s="126"/>
      <c r="F20" s="1"/>
      <c r="G20" s="1">
        <f>G21+G22</f>
        <v>367789</v>
      </c>
      <c r="H20" s="38">
        <f t="shared" si="3"/>
        <v>367789</v>
      </c>
      <c r="J20" s="1"/>
      <c r="K20" s="1">
        <f>K21+K22</f>
        <v>367789</v>
      </c>
      <c r="L20" s="38">
        <f t="shared" si="4"/>
        <v>367789</v>
      </c>
      <c r="O20" s="17">
        <f t="shared" si="0"/>
        <v>0</v>
      </c>
      <c r="P20" s="17">
        <f t="shared" si="1"/>
        <v>0</v>
      </c>
      <c r="Q20" s="17">
        <f t="shared" si="2"/>
        <v>0</v>
      </c>
    </row>
    <row r="21" spans="1:17" s="15" customFormat="1">
      <c r="A21" s="28" t="s">
        <v>159</v>
      </c>
      <c r="B21" s="12" t="s">
        <v>158</v>
      </c>
      <c r="C21" s="12" t="s">
        <v>16</v>
      </c>
      <c r="D21" s="13" t="s">
        <v>160</v>
      </c>
      <c r="E21" s="126"/>
      <c r="F21" s="14"/>
      <c r="G21" s="14">
        <v>314789</v>
      </c>
      <c r="H21" s="29">
        <f t="shared" si="3"/>
        <v>314789</v>
      </c>
      <c r="J21" s="14"/>
      <c r="K21" s="14">
        <v>314789</v>
      </c>
      <c r="L21" s="29">
        <f t="shared" si="4"/>
        <v>314789</v>
      </c>
      <c r="O21" s="17">
        <f t="shared" si="0"/>
        <v>0</v>
      </c>
      <c r="P21" s="17">
        <f t="shared" si="1"/>
        <v>0</v>
      </c>
      <c r="Q21" s="17">
        <f t="shared" si="2"/>
        <v>0</v>
      </c>
    </row>
    <row r="22" spans="1:17" s="15" customFormat="1">
      <c r="A22" s="28" t="s">
        <v>72</v>
      </c>
      <c r="B22" s="12" t="s">
        <v>73</v>
      </c>
      <c r="C22" s="12" t="s">
        <v>16</v>
      </c>
      <c r="D22" s="13" t="s">
        <v>74</v>
      </c>
      <c r="E22" s="126"/>
      <c r="F22" s="14"/>
      <c r="G22" s="14">
        <v>53000</v>
      </c>
      <c r="H22" s="29">
        <f t="shared" ref="H22" si="5">F22+G22</f>
        <v>53000</v>
      </c>
      <c r="J22" s="14"/>
      <c r="K22" s="14">
        <v>53000</v>
      </c>
      <c r="L22" s="29">
        <f t="shared" si="4"/>
        <v>53000</v>
      </c>
      <c r="O22" s="17">
        <f t="shared" si="0"/>
        <v>0</v>
      </c>
      <c r="P22" s="17">
        <f t="shared" si="1"/>
        <v>0</v>
      </c>
      <c r="Q22" s="17">
        <f t="shared" si="2"/>
        <v>0</v>
      </c>
    </row>
    <row r="23" spans="1:17" s="10" customFormat="1">
      <c r="A23" s="106" t="s">
        <v>78</v>
      </c>
      <c r="B23" s="2" t="s">
        <v>79</v>
      </c>
      <c r="C23" s="85" t="s">
        <v>16</v>
      </c>
      <c r="D23" s="114" t="s">
        <v>80</v>
      </c>
      <c r="E23" s="126"/>
      <c r="F23" s="1"/>
      <c r="G23" s="1">
        <v>37200</v>
      </c>
      <c r="H23" s="38">
        <f t="shared" si="3"/>
        <v>37200</v>
      </c>
      <c r="J23" s="1"/>
      <c r="K23" s="1">
        <v>37200</v>
      </c>
      <c r="L23" s="38">
        <f t="shared" si="4"/>
        <v>37200</v>
      </c>
      <c r="O23" s="17">
        <f t="shared" si="0"/>
        <v>0</v>
      </c>
      <c r="P23" s="17">
        <f t="shared" si="1"/>
        <v>0</v>
      </c>
      <c r="Q23" s="17">
        <f t="shared" si="2"/>
        <v>0</v>
      </c>
    </row>
    <row r="24" spans="1:17" s="10" customFormat="1">
      <c r="A24" s="106" t="s">
        <v>182</v>
      </c>
      <c r="B24" s="2" t="s">
        <v>183</v>
      </c>
      <c r="C24" s="85" t="s">
        <v>144</v>
      </c>
      <c r="D24" s="114" t="s">
        <v>184</v>
      </c>
      <c r="E24" s="126"/>
      <c r="F24" s="1"/>
      <c r="G24" s="1">
        <v>255000</v>
      </c>
      <c r="H24" s="38">
        <f t="shared" si="3"/>
        <v>255000</v>
      </c>
      <c r="J24" s="1"/>
      <c r="K24" s="1">
        <v>20000</v>
      </c>
      <c r="L24" s="38">
        <f t="shared" si="4"/>
        <v>20000</v>
      </c>
      <c r="O24" s="17">
        <f t="shared" si="0"/>
        <v>0</v>
      </c>
      <c r="P24" s="17">
        <f t="shared" si="1"/>
        <v>235000</v>
      </c>
      <c r="Q24" s="17">
        <f t="shared" si="2"/>
        <v>235000</v>
      </c>
    </row>
    <row r="25" spans="1:17" s="10" customFormat="1">
      <c r="A25" s="39" t="s">
        <v>142</v>
      </c>
      <c r="B25" s="2" t="s">
        <v>143</v>
      </c>
      <c r="C25" s="2" t="s">
        <v>144</v>
      </c>
      <c r="D25" s="114" t="s">
        <v>145</v>
      </c>
      <c r="E25" s="126"/>
      <c r="F25" s="1"/>
      <c r="G25" s="1">
        <v>32243</v>
      </c>
      <c r="H25" s="38">
        <f>F25+G25</f>
        <v>32243</v>
      </c>
      <c r="J25" s="1"/>
      <c r="K25" s="1">
        <v>32243</v>
      </c>
      <c r="L25" s="38">
        <f>J25+K25</f>
        <v>32243</v>
      </c>
      <c r="O25" s="17">
        <f t="shared" si="0"/>
        <v>0</v>
      </c>
      <c r="P25" s="17">
        <f t="shared" si="1"/>
        <v>0</v>
      </c>
      <c r="Q25" s="17">
        <f t="shared" si="2"/>
        <v>0</v>
      </c>
    </row>
    <row r="26" spans="1:17" s="10" customFormat="1">
      <c r="A26" s="39" t="s">
        <v>149</v>
      </c>
      <c r="B26" s="2" t="s">
        <v>150</v>
      </c>
      <c r="C26" s="2"/>
      <c r="D26" s="114" t="s">
        <v>151</v>
      </c>
      <c r="E26" s="126"/>
      <c r="F26" s="1"/>
      <c r="G26" s="1">
        <f>G27+G28</f>
        <v>108150</v>
      </c>
      <c r="H26" s="38">
        <f>F26+G26</f>
        <v>108150</v>
      </c>
      <c r="J26" s="1"/>
      <c r="K26" s="1">
        <f>K27+K28</f>
        <v>108150</v>
      </c>
      <c r="L26" s="38">
        <f>J26+K26</f>
        <v>108150</v>
      </c>
      <c r="O26" s="17">
        <f t="shared" si="0"/>
        <v>0</v>
      </c>
      <c r="P26" s="17">
        <f t="shared" si="1"/>
        <v>0</v>
      </c>
      <c r="Q26" s="17">
        <f t="shared" si="2"/>
        <v>0</v>
      </c>
    </row>
    <row r="27" spans="1:17" s="15" customFormat="1">
      <c r="A27" s="28" t="s">
        <v>152</v>
      </c>
      <c r="B27" s="12" t="s">
        <v>155</v>
      </c>
      <c r="C27" s="12" t="s">
        <v>144</v>
      </c>
      <c r="D27" s="13" t="s">
        <v>156</v>
      </c>
      <c r="E27" s="126"/>
      <c r="F27" s="14"/>
      <c r="G27" s="14">
        <v>0</v>
      </c>
      <c r="H27" s="29">
        <f t="shared" ref="H27:H31" si="6">F27+G27</f>
        <v>0</v>
      </c>
      <c r="J27" s="14"/>
      <c r="K27" s="14">
        <v>0</v>
      </c>
      <c r="L27" s="29">
        <f t="shared" ref="L27:L28" si="7">J27+K27</f>
        <v>0</v>
      </c>
      <c r="O27" s="17">
        <f t="shared" si="0"/>
        <v>0</v>
      </c>
      <c r="P27" s="17">
        <f t="shared" si="1"/>
        <v>0</v>
      </c>
      <c r="Q27" s="17">
        <f t="shared" si="2"/>
        <v>0</v>
      </c>
    </row>
    <row r="28" spans="1:17" s="15" customFormat="1">
      <c r="A28" s="28" t="s">
        <v>153</v>
      </c>
      <c r="B28" s="12" t="s">
        <v>154</v>
      </c>
      <c r="C28" s="12" t="s">
        <v>144</v>
      </c>
      <c r="D28" s="13" t="s">
        <v>157</v>
      </c>
      <c r="E28" s="126"/>
      <c r="F28" s="14"/>
      <c r="G28" s="14">
        <v>108150</v>
      </c>
      <c r="H28" s="29">
        <f t="shared" si="6"/>
        <v>108150</v>
      </c>
      <c r="J28" s="14"/>
      <c r="K28" s="14">
        <v>108150</v>
      </c>
      <c r="L28" s="29">
        <f t="shared" si="7"/>
        <v>108150</v>
      </c>
      <c r="O28" s="17">
        <f t="shared" si="0"/>
        <v>0</v>
      </c>
      <c r="P28" s="17">
        <f t="shared" si="1"/>
        <v>0</v>
      </c>
      <c r="Q28" s="17">
        <f t="shared" si="2"/>
        <v>0</v>
      </c>
    </row>
    <row r="29" spans="1:17" s="10" customFormat="1">
      <c r="A29" s="106" t="s">
        <v>188</v>
      </c>
      <c r="B29" s="2" t="s">
        <v>189</v>
      </c>
      <c r="C29" s="2"/>
      <c r="D29" s="114" t="s">
        <v>192</v>
      </c>
      <c r="E29" s="126"/>
      <c r="F29" s="1"/>
      <c r="G29" s="1">
        <f>G30</f>
        <v>3802878</v>
      </c>
      <c r="H29" s="38">
        <f>G29</f>
        <v>3802878</v>
      </c>
      <c r="J29" s="1"/>
      <c r="K29" s="1">
        <f>K30</f>
        <v>4056248</v>
      </c>
      <c r="L29" s="38">
        <f>K29</f>
        <v>4056248</v>
      </c>
      <c r="O29" s="17">
        <f t="shared" si="0"/>
        <v>0</v>
      </c>
      <c r="P29" s="17">
        <f t="shared" si="1"/>
        <v>-253370</v>
      </c>
      <c r="Q29" s="17">
        <f t="shared" si="2"/>
        <v>-253370</v>
      </c>
    </row>
    <row r="30" spans="1:17" s="15" customFormat="1" ht="25.5">
      <c r="A30" s="107" t="s">
        <v>190</v>
      </c>
      <c r="B30" s="108" t="s">
        <v>191</v>
      </c>
      <c r="C30" s="12"/>
      <c r="D30" s="13" t="s">
        <v>193</v>
      </c>
      <c r="E30" s="127"/>
      <c r="F30" s="14"/>
      <c r="G30" s="14">
        <v>3802878</v>
      </c>
      <c r="H30" s="29">
        <f>G30</f>
        <v>3802878</v>
      </c>
      <c r="J30" s="14"/>
      <c r="K30" s="14">
        <v>4056248</v>
      </c>
      <c r="L30" s="29">
        <f>K30</f>
        <v>4056248</v>
      </c>
      <c r="O30" s="17">
        <f t="shared" si="0"/>
        <v>0</v>
      </c>
      <c r="P30" s="17">
        <f t="shared" si="1"/>
        <v>-253370</v>
      </c>
      <c r="Q30" s="17">
        <f t="shared" si="2"/>
        <v>-253370</v>
      </c>
    </row>
    <row r="31" spans="1:17" s="10" customFormat="1" ht="25.5">
      <c r="A31" s="106" t="s">
        <v>185</v>
      </c>
      <c r="B31" s="2" t="s">
        <v>186</v>
      </c>
      <c r="C31" s="85" t="s">
        <v>144</v>
      </c>
      <c r="D31" s="114" t="s">
        <v>187</v>
      </c>
      <c r="E31" s="114" t="s">
        <v>194</v>
      </c>
      <c r="F31" s="1"/>
      <c r="G31" s="1">
        <v>192500</v>
      </c>
      <c r="H31" s="38">
        <f t="shared" si="6"/>
        <v>192500</v>
      </c>
      <c r="J31" s="1"/>
      <c r="K31" s="1">
        <v>192500</v>
      </c>
      <c r="L31" s="38">
        <f t="shared" ref="L31:L46" si="8">J31+K31</f>
        <v>192500</v>
      </c>
      <c r="O31" s="17">
        <f t="shared" si="0"/>
        <v>0</v>
      </c>
      <c r="P31" s="17">
        <f t="shared" si="1"/>
        <v>0</v>
      </c>
      <c r="Q31" s="17">
        <f t="shared" si="2"/>
        <v>0</v>
      </c>
    </row>
    <row r="32" spans="1:17" s="10" customFormat="1">
      <c r="A32" s="92" t="s">
        <v>42</v>
      </c>
      <c r="B32" s="93" t="s">
        <v>26</v>
      </c>
      <c r="C32" s="93" t="s">
        <v>20</v>
      </c>
      <c r="D32" s="94" t="s">
        <v>43</v>
      </c>
      <c r="E32" s="126" t="s">
        <v>114</v>
      </c>
      <c r="F32" s="70">
        <v>1724800</v>
      </c>
      <c r="G32" s="70"/>
      <c r="H32" s="71">
        <f t="shared" si="3"/>
        <v>1724800</v>
      </c>
      <c r="J32" s="70">
        <v>1724800</v>
      </c>
      <c r="K32" s="70"/>
      <c r="L32" s="71">
        <f t="shared" si="8"/>
        <v>1724800</v>
      </c>
      <c r="O32" s="17">
        <f t="shared" si="0"/>
        <v>0</v>
      </c>
      <c r="P32" s="17">
        <f t="shared" si="1"/>
        <v>0</v>
      </c>
      <c r="Q32" s="17">
        <f t="shared" si="2"/>
        <v>0</v>
      </c>
    </row>
    <row r="33" spans="1:17" s="10" customFormat="1" ht="25.5">
      <c r="A33" s="37" t="s">
        <v>44</v>
      </c>
      <c r="B33" s="22" t="s">
        <v>27</v>
      </c>
      <c r="C33" s="22" t="s">
        <v>18</v>
      </c>
      <c r="D33" s="23" t="s">
        <v>45</v>
      </c>
      <c r="E33" s="126"/>
      <c r="F33" s="1">
        <v>1455300</v>
      </c>
      <c r="G33" s="1"/>
      <c r="H33" s="38">
        <f t="shared" si="3"/>
        <v>1455300</v>
      </c>
      <c r="J33" s="1">
        <v>1455300</v>
      </c>
      <c r="K33" s="1"/>
      <c r="L33" s="38">
        <f t="shared" si="8"/>
        <v>1455300</v>
      </c>
      <c r="O33" s="17">
        <f t="shared" si="0"/>
        <v>0</v>
      </c>
      <c r="P33" s="17">
        <f t="shared" si="1"/>
        <v>0</v>
      </c>
      <c r="Q33" s="17">
        <f t="shared" si="2"/>
        <v>0</v>
      </c>
    </row>
    <row r="34" spans="1:17" s="10" customFormat="1" ht="26.25" thickBot="1">
      <c r="A34" s="40" t="s">
        <v>46</v>
      </c>
      <c r="B34" s="41" t="s">
        <v>14</v>
      </c>
      <c r="C34" s="41" t="s">
        <v>19</v>
      </c>
      <c r="D34" s="42" t="s">
        <v>24</v>
      </c>
      <c r="E34" s="131"/>
      <c r="F34" s="32">
        <v>31500</v>
      </c>
      <c r="G34" s="32"/>
      <c r="H34" s="33">
        <f t="shared" si="3"/>
        <v>31500</v>
      </c>
      <c r="J34" s="32">
        <v>31500</v>
      </c>
      <c r="K34" s="32"/>
      <c r="L34" s="33">
        <f t="shared" si="8"/>
        <v>31500</v>
      </c>
      <c r="O34" s="17">
        <f t="shared" si="0"/>
        <v>0</v>
      </c>
      <c r="P34" s="17">
        <f t="shared" si="1"/>
        <v>0</v>
      </c>
      <c r="Q34" s="17">
        <f t="shared" si="2"/>
        <v>0</v>
      </c>
    </row>
    <row r="35" spans="1:17" s="10" customFormat="1" ht="12.75" customHeight="1">
      <c r="A35" s="24" t="s">
        <v>52</v>
      </c>
      <c r="B35" s="25" t="s">
        <v>53</v>
      </c>
      <c r="C35" s="25"/>
      <c r="D35" s="112" t="s">
        <v>54</v>
      </c>
      <c r="E35" s="125" t="s">
        <v>115</v>
      </c>
      <c r="F35" s="26">
        <f>F36</f>
        <v>158290</v>
      </c>
      <c r="G35" s="26"/>
      <c r="H35" s="27">
        <f t="shared" si="3"/>
        <v>158290</v>
      </c>
      <c r="J35" s="26">
        <f>J36</f>
        <v>158290</v>
      </c>
      <c r="K35" s="26"/>
      <c r="L35" s="27">
        <f t="shared" si="8"/>
        <v>158290</v>
      </c>
      <c r="O35" s="17">
        <f t="shared" si="0"/>
        <v>0</v>
      </c>
      <c r="P35" s="17">
        <f t="shared" si="1"/>
        <v>0</v>
      </c>
      <c r="Q35" s="17">
        <f t="shared" si="2"/>
        <v>0</v>
      </c>
    </row>
    <row r="36" spans="1:17" s="15" customFormat="1" ht="27.75" customHeight="1" thickBot="1">
      <c r="A36" s="59" t="s">
        <v>96</v>
      </c>
      <c r="B36" s="60" t="s">
        <v>97</v>
      </c>
      <c r="C36" s="60" t="s">
        <v>98</v>
      </c>
      <c r="D36" s="58" t="s">
        <v>99</v>
      </c>
      <c r="E36" s="126"/>
      <c r="F36" s="61">
        <v>158290</v>
      </c>
      <c r="G36" s="61"/>
      <c r="H36" s="62">
        <f t="shared" si="3"/>
        <v>158290</v>
      </c>
      <c r="J36" s="61">
        <v>158290</v>
      </c>
      <c r="K36" s="61"/>
      <c r="L36" s="62">
        <f t="shared" si="8"/>
        <v>158290</v>
      </c>
      <c r="O36" s="17">
        <f t="shared" si="0"/>
        <v>0</v>
      </c>
      <c r="P36" s="17">
        <f t="shared" si="1"/>
        <v>0</v>
      </c>
      <c r="Q36" s="17">
        <f t="shared" si="2"/>
        <v>0</v>
      </c>
    </row>
    <row r="37" spans="1:17" s="10" customFormat="1" ht="64.5" hidden="1" thickBot="1">
      <c r="A37" s="72" t="s">
        <v>55</v>
      </c>
      <c r="B37" s="73" t="s">
        <v>56</v>
      </c>
      <c r="C37" s="73" t="s">
        <v>14</v>
      </c>
      <c r="D37" s="74" t="s">
        <v>100</v>
      </c>
      <c r="E37" s="126"/>
      <c r="F37" s="75">
        <v>0</v>
      </c>
      <c r="G37" s="75"/>
      <c r="H37" s="76">
        <f t="shared" si="3"/>
        <v>0</v>
      </c>
      <c r="J37" s="75">
        <v>0</v>
      </c>
      <c r="K37" s="75"/>
      <c r="L37" s="76">
        <f t="shared" si="8"/>
        <v>0</v>
      </c>
      <c r="O37" s="17">
        <f t="shared" si="0"/>
        <v>0</v>
      </c>
      <c r="P37" s="17">
        <f t="shared" si="1"/>
        <v>0</v>
      </c>
      <c r="Q37" s="17">
        <f t="shared" si="2"/>
        <v>0</v>
      </c>
    </row>
    <row r="38" spans="1:17" s="10" customFormat="1">
      <c r="A38" s="24" t="s">
        <v>57</v>
      </c>
      <c r="B38" s="25" t="s">
        <v>58</v>
      </c>
      <c r="C38" s="25"/>
      <c r="D38" s="112" t="s">
        <v>59</v>
      </c>
      <c r="E38" s="128" t="s">
        <v>131</v>
      </c>
      <c r="F38" s="26">
        <f>F39</f>
        <v>10688860</v>
      </c>
      <c r="G38" s="26">
        <f>G39</f>
        <v>83740</v>
      </c>
      <c r="H38" s="27">
        <f t="shared" si="3"/>
        <v>10772600</v>
      </c>
      <c r="J38" s="26">
        <f>J39</f>
        <v>10688860</v>
      </c>
      <c r="K38" s="26">
        <f>K39</f>
        <v>83740</v>
      </c>
      <c r="L38" s="27">
        <f t="shared" si="8"/>
        <v>10772600</v>
      </c>
      <c r="O38" s="17">
        <f t="shared" si="0"/>
        <v>0</v>
      </c>
      <c r="P38" s="17">
        <f t="shared" si="1"/>
        <v>0</v>
      </c>
      <c r="Q38" s="17">
        <f t="shared" si="2"/>
        <v>0</v>
      </c>
    </row>
    <row r="39" spans="1:17" s="15" customFormat="1" ht="25.5">
      <c r="A39" s="28" t="s">
        <v>60</v>
      </c>
      <c r="B39" s="12" t="s">
        <v>61</v>
      </c>
      <c r="C39" s="12" t="s">
        <v>101</v>
      </c>
      <c r="D39" s="13" t="s">
        <v>62</v>
      </c>
      <c r="E39" s="130"/>
      <c r="F39" s="14">
        <v>10688860</v>
      </c>
      <c r="G39" s="14">
        <v>83740</v>
      </c>
      <c r="H39" s="29">
        <f t="shared" si="3"/>
        <v>10772600</v>
      </c>
      <c r="J39" s="14">
        <v>10688860</v>
      </c>
      <c r="K39" s="14">
        <v>83740</v>
      </c>
      <c r="L39" s="29">
        <f t="shared" si="8"/>
        <v>10772600</v>
      </c>
      <c r="O39" s="17">
        <f t="shared" si="0"/>
        <v>0</v>
      </c>
      <c r="P39" s="17">
        <f t="shared" si="1"/>
        <v>0</v>
      </c>
      <c r="Q39" s="17">
        <f t="shared" si="2"/>
        <v>0</v>
      </c>
    </row>
    <row r="40" spans="1:17" s="10" customFormat="1">
      <c r="A40" s="83" t="s">
        <v>126</v>
      </c>
      <c r="B40" s="85" t="s">
        <v>128</v>
      </c>
      <c r="C40" s="2"/>
      <c r="D40" s="81" t="s">
        <v>124</v>
      </c>
      <c r="E40" s="130"/>
      <c r="F40" s="1">
        <f>F41</f>
        <v>450939</v>
      </c>
      <c r="G40" s="1">
        <f>G41</f>
        <v>0</v>
      </c>
      <c r="H40" s="38">
        <f t="shared" ref="H40" si="9">F40+G40</f>
        <v>450939</v>
      </c>
      <c r="J40" s="1">
        <f>J41</f>
        <v>430939</v>
      </c>
      <c r="K40" s="1">
        <f>K41</f>
        <v>0</v>
      </c>
      <c r="L40" s="38">
        <f t="shared" si="8"/>
        <v>430939</v>
      </c>
      <c r="O40" s="17">
        <f t="shared" si="0"/>
        <v>20000</v>
      </c>
      <c r="P40" s="17">
        <f t="shared" si="1"/>
        <v>0</v>
      </c>
      <c r="Q40" s="17">
        <f t="shared" si="2"/>
        <v>20000</v>
      </c>
    </row>
    <row r="41" spans="1:17" s="15" customFormat="1" ht="13.5" thickBot="1">
      <c r="A41" s="84" t="s">
        <v>127</v>
      </c>
      <c r="B41" s="86" t="s">
        <v>129</v>
      </c>
      <c r="C41" s="86" t="s">
        <v>130</v>
      </c>
      <c r="D41" s="82" t="s">
        <v>125</v>
      </c>
      <c r="E41" s="129"/>
      <c r="F41" s="51">
        <v>450939</v>
      </c>
      <c r="G41" s="51"/>
      <c r="H41" s="52">
        <f t="shared" si="3"/>
        <v>450939</v>
      </c>
      <c r="J41" s="51">
        <v>430939</v>
      </c>
      <c r="K41" s="51"/>
      <c r="L41" s="52">
        <f t="shared" si="8"/>
        <v>430939</v>
      </c>
      <c r="O41" s="17">
        <f t="shared" si="0"/>
        <v>20000</v>
      </c>
      <c r="P41" s="17">
        <f t="shared" si="1"/>
        <v>0</v>
      </c>
      <c r="Q41" s="17">
        <f t="shared" si="2"/>
        <v>20000</v>
      </c>
    </row>
    <row r="42" spans="1:17" s="10" customFormat="1" ht="26.25" thickBot="1">
      <c r="A42" s="77" t="s">
        <v>63</v>
      </c>
      <c r="B42" s="78" t="s">
        <v>64</v>
      </c>
      <c r="C42" s="78" t="s">
        <v>14</v>
      </c>
      <c r="D42" s="115" t="s">
        <v>23</v>
      </c>
      <c r="E42" s="115" t="s">
        <v>116</v>
      </c>
      <c r="F42" s="79">
        <v>175000</v>
      </c>
      <c r="G42" s="79"/>
      <c r="H42" s="80">
        <f t="shared" si="3"/>
        <v>175000</v>
      </c>
      <c r="J42" s="79">
        <v>175000</v>
      </c>
      <c r="K42" s="79"/>
      <c r="L42" s="80">
        <f t="shared" si="8"/>
        <v>175000</v>
      </c>
      <c r="O42" s="17">
        <f t="shared" si="0"/>
        <v>0</v>
      </c>
      <c r="P42" s="17">
        <f t="shared" si="1"/>
        <v>0</v>
      </c>
      <c r="Q42" s="17">
        <f t="shared" si="2"/>
        <v>0</v>
      </c>
    </row>
    <row r="43" spans="1:17" s="10" customFormat="1">
      <c r="A43" s="24" t="s">
        <v>102</v>
      </c>
      <c r="B43" s="25" t="s">
        <v>103</v>
      </c>
      <c r="C43" s="25"/>
      <c r="D43" s="112" t="s">
        <v>65</v>
      </c>
      <c r="E43" s="125" t="s">
        <v>117</v>
      </c>
      <c r="F43" s="26">
        <f>F44</f>
        <v>226100</v>
      </c>
      <c r="G43" s="26">
        <f>G44</f>
        <v>0</v>
      </c>
      <c r="H43" s="27">
        <f t="shared" si="3"/>
        <v>226100</v>
      </c>
      <c r="J43" s="26">
        <f>J44</f>
        <v>226100</v>
      </c>
      <c r="K43" s="26">
        <f>K44</f>
        <v>0</v>
      </c>
      <c r="L43" s="27">
        <f t="shared" si="8"/>
        <v>226100</v>
      </c>
      <c r="O43" s="17">
        <f t="shared" si="0"/>
        <v>0</v>
      </c>
      <c r="P43" s="17">
        <f t="shared" si="1"/>
        <v>0</v>
      </c>
      <c r="Q43" s="17">
        <f t="shared" si="2"/>
        <v>0</v>
      </c>
    </row>
    <row r="44" spans="1:17" s="15" customFormat="1" ht="26.25" thickBot="1">
      <c r="A44" s="63" t="s">
        <v>104</v>
      </c>
      <c r="B44" s="64" t="s">
        <v>105</v>
      </c>
      <c r="C44" s="64" t="s">
        <v>15</v>
      </c>
      <c r="D44" s="65" t="s">
        <v>106</v>
      </c>
      <c r="E44" s="126"/>
      <c r="F44" s="66">
        <v>226100</v>
      </c>
      <c r="G44" s="66"/>
      <c r="H44" s="67">
        <f t="shared" si="3"/>
        <v>226100</v>
      </c>
      <c r="J44" s="66">
        <v>226100</v>
      </c>
      <c r="K44" s="66"/>
      <c r="L44" s="67">
        <f t="shared" si="8"/>
        <v>226100</v>
      </c>
      <c r="O44" s="17">
        <f t="shared" si="0"/>
        <v>0</v>
      </c>
      <c r="P44" s="17">
        <f t="shared" si="1"/>
        <v>0</v>
      </c>
      <c r="Q44" s="17">
        <f t="shared" si="2"/>
        <v>0</v>
      </c>
    </row>
    <row r="45" spans="1:17" s="10" customFormat="1">
      <c r="A45" s="24" t="s">
        <v>107</v>
      </c>
      <c r="B45" s="25" t="s">
        <v>108</v>
      </c>
      <c r="C45" s="25"/>
      <c r="D45" s="112" t="s">
        <v>66</v>
      </c>
      <c r="E45" s="125" t="s">
        <v>118</v>
      </c>
      <c r="F45" s="26">
        <f>F46</f>
        <v>1500000</v>
      </c>
      <c r="G45" s="26"/>
      <c r="H45" s="27">
        <f t="shared" si="3"/>
        <v>1500000</v>
      </c>
      <c r="J45" s="26">
        <f>J46</f>
        <v>1500000</v>
      </c>
      <c r="K45" s="26"/>
      <c r="L45" s="27">
        <f t="shared" si="8"/>
        <v>1500000</v>
      </c>
      <c r="O45" s="17">
        <f t="shared" si="0"/>
        <v>0</v>
      </c>
      <c r="P45" s="17">
        <f t="shared" si="1"/>
        <v>0</v>
      </c>
      <c r="Q45" s="17">
        <f t="shared" si="2"/>
        <v>0</v>
      </c>
    </row>
    <row r="46" spans="1:17" s="15" customFormat="1" ht="28.5" customHeight="1" thickBot="1">
      <c r="A46" s="63" t="s">
        <v>109</v>
      </c>
      <c r="B46" s="64" t="s">
        <v>110</v>
      </c>
      <c r="C46" s="64" t="s">
        <v>111</v>
      </c>
      <c r="D46" s="65" t="s">
        <v>112</v>
      </c>
      <c r="E46" s="126"/>
      <c r="F46" s="66">
        <f>1200000+300000</f>
        <v>1500000</v>
      </c>
      <c r="G46" s="66"/>
      <c r="H46" s="67">
        <f t="shared" si="3"/>
        <v>1500000</v>
      </c>
      <c r="J46" s="66">
        <f>1200000+300000</f>
        <v>1500000</v>
      </c>
      <c r="K46" s="66"/>
      <c r="L46" s="67">
        <f t="shared" si="8"/>
        <v>1500000</v>
      </c>
      <c r="O46" s="17">
        <f t="shared" ref="O46" si="10">F46-J46</f>
        <v>0</v>
      </c>
      <c r="P46" s="17">
        <f t="shared" ref="P46" si="11">G46-K46</f>
        <v>0</v>
      </c>
      <c r="Q46" s="17">
        <f t="shared" ref="Q46" si="12">H46-L46</f>
        <v>0</v>
      </c>
    </row>
    <row r="47" spans="1:17" s="10" customFormat="1">
      <c r="A47" s="109" t="s">
        <v>173</v>
      </c>
      <c r="B47" s="25" t="s">
        <v>174</v>
      </c>
      <c r="C47" s="25"/>
      <c r="D47" s="112" t="s">
        <v>171</v>
      </c>
      <c r="E47" s="125" t="s">
        <v>172</v>
      </c>
      <c r="F47" s="26">
        <f>F48</f>
        <v>17400</v>
      </c>
      <c r="G47" s="26">
        <f>G48</f>
        <v>0</v>
      </c>
      <c r="H47" s="27">
        <f>F47+G47</f>
        <v>17400</v>
      </c>
      <c r="J47" s="26">
        <f>J48</f>
        <v>17400</v>
      </c>
      <c r="K47" s="26">
        <f>K48</f>
        <v>0</v>
      </c>
      <c r="L47" s="27">
        <f>J47+K47</f>
        <v>17400</v>
      </c>
      <c r="O47" s="17">
        <f t="shared" ref="O47:O70" si="13">F47-J47</f>
        <v>0</v>
      </c>
      <c r="P47" s="17">
        <f t="shared" ref="P47:P70" si="14">G47-K47</f>
        <v>0</v>
      </c>
      <c r="Q47" s="17">
        <f t="shared" ref="Q47:Q70" si="15">H47-L47</f>
        <v>0</v>
      </c>
    </row>
    <row r="48" spans="1:17" s="15" customFormat="1" ht="13.5" thickBot="1">
      <c r="A48" s="110" t="s">
        <v>175</v>
      </c>
      <c r="B48" s="49" t="s">
        <v>176</v>
      </c>
      <c r="C48" s="86" t="s">
        <v>177</v>
      </c>
      <c r="D48" s="50" t="s">
        <v>178</v>
      </c>
      <c r="E48" s="131"/>
      <c r="F48" s="51">
        <v>17400</v>
      </c>
      <c r="G48" s="51"/>
      <c r="H48" s="52">
        <f>F48+G48</f>
        <v>17400</v>
      </c>
      <c r="J48" s="51">
        <v>17400</v>
      </c>
      <c r="K48" s="51"/>
      <c r="L48" s="52">
        <f>J48+K48</f>
        <v>17400</v>
      </c>
      <c r="O48" s="17">
        <f t="shared" si="13"/>
        <v>0</v>
      </c>
      <c r="P48" s="17">
        <f t="shared" si="14"/>
        <v>0</v>
      </c>
      <c r="Q48" s="17">
        <f t="shared" si="15"/>
        <v>0</v>
      </c>
    </row>
    <row r="49" spans="1:17" s="10" customFormat="1">
      <c r="A49" s="109" t="s">
        <v>173</v>
      </c>
      <c r="B49" s="25" t="s">
        <v>174</v>
      </c>
      <c r="C49" s="25"/>
      <c r="D49" s="119" t="s">
        <v>171</v>
      </c>
      <c r="E49" s="125" t="s">
        <v>195</v>
      </c>
      <c r="F49" s="26">
        <f>F50</f>
        <v>234000</v>
      </c>
      <c r="G49" s="26">
        <f>G50</f>
        <v>0</v>
      </c>
      <c r="H49" s="27">
        <f>F49+G49</f>
        <v>234000</v>
      </c>
      <c r="J49" s="26">
        <f>J50</f>
        <v>234000</v>
      </c>
      <c r="K49" s="26">
        <f>K50</f>
        <v>0</v>
      </c>
      <c r="L49" s="27">
        <f>J49+K49</f>
        <v>234000</v>
      </c>
      <c r="O49" s="17">
        <f t="shared" si="13"/>
        <v>0</v>
      </c>
      <c r="P49" s="17">
        <f t="shared" si="14"/>
        <v>0</v>
      </c>
      <c r="Q49" s="17">
        <f t="shared" si="15"/>
        <v>0</v>
      </c>
    </row>
    <row r="50" spans="1:17" s="15" customFormat="1" ht="36.75" customHeight="1" thickBot="1">
      <c r="A50" s="110" t="s">
        <v>175</v>
      </c>
      <c r="B50" s="49" t="s">
        <v>176</v>
      </c>
      <c r="C50" s="86" t="s">
        <v>177</v>
      </c>
      <c r="D50" s="50" t="s">
        <v>178</v>
      </c>
      <c r="E50" s="131"/>
      <c r="F50" s="51">
        <v>234000</v>
      </c>
      <c r="G50" s="51"/>
      <c r="H50" s="52">
        <f>F50+G50</f>
        <v>234000</v>
      </c>
      <c r="J50" s="51">
        <v>234000</v>
      </c>
      <c r="K50" s="51"/>
      <c r="L50" s="52">
        <f>J50+K50</f>
        <v>234000</v>
      </c>
      <c r="O50" s="17">
        <f t="shared" si="13"/>
        <v>0</v>
      </c>
      <c r="P50" s="17">
        <f t="shared" si="14"/>
        <v>0</v>
      </c>
      <c r="Q50" s="17">
        <f t="shared" si="15"/>
        <v>0</v>
      </c>
    </row>
    <row r="51" spans="1:17" s="10" customFormat="1">
      <c r="A51" s="68" t="s">
        <v>67</v>
      </c>
      <c r="B51" s="69" t="s">
        <v>31</v>
      </c>
      <c r="C51" s="69"/>
      <c r="D51" s="117" t="s">
        <v>32</v>
      </c>
      <c r="E51" s="126" t="s">
        <v>69</v>
      </c>
      <c r="F51" s="70">
        <f>F52</f>
        <v>1500000</v>
      </c>
      <c r="G51" s="70">
        <f>G52</f>
        <v>0</v>
      </c>
      <c r="H51" s="71">
        <f t="shared" si="3"/>
        <v>1500000</v>
      </c>
      <c r="J51" s="70">
        <f>J52</f>
        <v>1500000</v>
      </c>
      <c r="K51" s="70">
        <f>K52</f>
        <v>0</v>
      </c>
      <c r="L51" s="71">
        <f t="shared" ref="L51:L58" si="16">J51+K51</f>
        <v>1500000</v>
      </c>
      <c r="O51" s="17">
        <f t="shared" si="13"/>
        <v>0</v>
      </c>
      <c r="P51" s="17">
        <f t="shared" si="14"/>
        <v>0</v>
      </c>
      <c r="Q51" s="17">
        <f t="shared" si="15"/>
        <v>0</v>
      </c>
    </row>
    <row r="52" spans="1:17" s="15" customFormat="1" ht="13.5" thickBot="1">
      <c r="A52" s="63" t="s">
        <v>68</v>
      </c>
      <c r="B52" s="64" t="s">
        <v>30</v>
      </c>
      <c r="C52" s="64" t="s">
        <v>21</v>
      </c>
      <c r="D52" s="65" t="s">
        <v>25</v>
      </c>
      <c r="E52" s="126"/>
      <c r="F52" s="66">
        <v>1500000</v>
      </c>
      <c r="G52" s="66"/>
      <c r="H52" s="67">
        <f t="shared" si="3"/>
        <v>1500000</v>
      </c>
      <c r="J52" s="66">
        <v>1500000</v>
      </c>
      <c r="K52" s="66"/>
      <c r="L52" s="67">
        <f t="shared" si="16"/>
        <v>1500000</v>
      </c>
      <c r="O52" s="17">
        <f t="shared" si="13"/>
        <v>0</v>
      </c>
      <c r="P52" s="17">
        <f t="shared" si="14"/>
        <v>0</v>
      </c>
      <c r="Q52" s="17">
        <f t="shared" si="15"/>
        <v>0</v>
      </c>
    </row>
    <row r="53" spans="1:17" s="10" customFormat="1" ht="12.75" customHeight="1">
      <c r="A53" s="24" t="s">
        <v>70</v>
      </c>
      <c r="B53" s="25" t="s">
        <v>37</v>
      </c>
      <c r="C53" s="25"/>
      <c r="D53" s="112" t="s">
        <v>71</v>
      </c>
      <c r="E53" s="128" t="s">
        <v>119</v>
      </c>
      <c r="F53" s="26">
        <f>F56+F55+F54</f>
        <v>128582</v>
      </c>
      <c r="G53" s="26">
        <f>G56+G55+G54</f>
        <v>0</v>
      </c>
      <c r="H53" s="27">
        <f t="shared" si="3"/>
        <v>128582</v>
      </c>
      <c r="J53" s="26">
        <f>J56+J55+J54</f>
        <v>128582</v>
      </c>
      <c r="K53" s="26">
        <f>K56+K55+K54</f>
        <v>0</v>
      </c>
      <c r="L53" s="27">
        <f t="shared" si="16"/>
        <v>128582</v>
      </c>
      <c r="O53" s="17">
        <f t="shared" si="13"/>
        <v>0</v>
      </c>
      <c r="P53" s="17">
        <f t="shared" si="14"/>
        <v>0</v>
      </c>
      <c r="Q53" s="17">
        <f t="shared" si="15"/>
        <v>0</v>
      </c>
    </row>
    <row r="54" spans="1:17" s="15" customFormat="1" ht="12.75" customHeight="1">
      <c r="A54" s="28" t="s">
        <v>159</v>
      </c>
      <c r="B54" s="12" t="s">
        <v>158</v>
      </c>
      <c r="C54" s="12" t="s">
        <v>16</v>
      </c>
      <c r="D54" s="13" t="s">
        <v>160</v>
      </c>
      <c r="E54" s="130"/>
      <c r="F54" s="14">
        <v>13880</v>
      </c>
      <c r="G54" s="14"/>
      <c r="H54" s="29">
        <f t="shared" si="3"/>
        <v>13880</v>
      </c>
      <c r="J54" s="14">
        <v>13880</v>
      </c>
      <c r="K54" s="14"/>
      <c r="L54" s="29">
        <f t="shared" si="16"/>
        <v>13880</v>
      </c>
      <c r="O54" s="17">
        <f t="shared" si="13"/>
        <v>0</v>
      </c>
      <c r="P54" s="17">
        <f t="shared" si="14"/>
        <v>0</v>
      </c>
      <c r="Q54" s="17">
        <f t="shared" si="15"/>
        <v>0</v>
      </c>
    </row>
    <row r="55" spans="1:17" s="15" customFormat="1" ht="12.75" customHeight="1">
      <c r="A55" s="107" t="s">
        <v>168</v>
      </c>
      <c r="B55" s="12" t="s">
        <v>169</v>
      </c>
      <c r="C55" s="108" t="s">
        <v>16</v>
      </c>
      <c r="D55" s="13" t="s">
        <v>170</v>
      </c>
      <c r="E55" s="130"/>
      <c r="F55" s="14">
        <v>0</v>
      </c>
      <c r="G55" s="14"/>
      <c r="H55" s="29">
        <f t="shared" si="3"/>
        <v>0</v>
      </c>
      <c r="J55" s="14">
        <v>0</v>
      </c>
      <c r="K55" s="14"/>
      <c r="L55" s="29">
        <f t="shared" si="16"/>
        <v>0</v>
      </c>
      <c r="O55" s="17">
        <f t="shared" si="13"/>
        <v>0</v>
      </c>
      <c r="P55" s="17">
        <f t="shared" si="14"/>
        <v>0</v>
      </c>
      <c r="Q55" s="17">
        <f t="shared" si="15"/>
        <v>0</v>
      </c>
    </row>
    <row r="56" spans="1:17" s="15" customFormat="1">
      <c r="A56" s="28" t="s">
        <v>72</v>
      </c>
      <c r="B56" s="12" t="s">
        <v>73</v>
      </c>
      <c r="C56" s="12" t="s">
        <v>16</v>
      </c>
      <c r="D56" s="13" t="s">
        <v>74</v>
      </c>
      <c r="E56" s="130"/>
      <c r="F56" s="14">
        <v>114702</v>
      </c>
      <c r="G56" s="14"/>
      <c r="H56" s="29">
        <f t="shared" ref="H56:H68" si="17">F56+G56</f>
        <v>114702</v>
      </c>
      <c r="J56" s="14">
        <v>114702</v>
      </c>
      <c r="K56" s="14"/>
      <c r="L56" s="29">
        <f t="shared" si="16"/>
        <v>114702</v>
      </c>
      <c r="O56" s="17">
        <f t="shared" si="13"/>
        <v>0</v>
      </c>
      <c r="P56" s="17">
        <f t="shared" si="14"/>
        <v>0</v>
      </c>
      <c r="Q56" s="17">
        <f t="shared" si="15"/>
        <v>0</v>
      </c>
    </row>
    <row r="57" spans="1:17" s="10" customFormat="1" ht="25.5">
      <c r="A57" s="39" t="s">
        <v>75</v>
      </c>
      <c r="B57" s="2" t="s">
        <v>76</v>
      </c>
      <c r="C57" s="2" t="s">
        <v>16</v>
      </c>
      <c r="D57" s="114" t="s">
        <v>77</v>
      </c>
      <c r="E57" s="130"/>
      <c r="F57" s="1">
        <v>1624040</v>
      </c>
      <c r="G57" s="1"/>
      <c r="H57" s="38">
        <f t="shared" si="17"/>
        <v>1624040</v>
      </c>
      <c r="J57" s="1">
        <v>1624040</v>
      </c>
      <c r="K57" s="1"/>
      <c r="L57" s="38">
        <f t="shared" si="16"/>
        <v>1624040</v>
      </c>
      <c r="O57" s="17">
        <f t="shared" si="13"/>
        <v>0</v>
      </c>
      <c r="P57" s="17">
        <f t="shared" si="14"/>
        <v>0</v>
      </c>
      <c r="Q57" s="17">
        <f t="shared" si="15"/>
        <v>0</v>
      </c>
    </row>
    <row r="58" spans="1:17" s="10" customFormat="1">
      <c r="A58" s="39" t="s">
        <v>78</v>
      </c>
      <c r="B58" s="2" t="s">
        <v>79</v>
      </c>
      <c r="C58" s="2" t="s">
        <v>16</v>
      </c>
      <c r="D58" s="114" t="s">
        <v>80</v>
      </c>
      <c r="E58" s="130"/>
      <c r="F58" s="1">
        <v>860695</v>
      </c>
      <c r="G58" s="1"/>
      <c r="H58" s="38">
        <f t="shared" si="17"/>
        <v>860695</v>
      </c>
      <c r="J58" s="1">
        <v>851035</v>
      </c>
      <c r="K58" s="1"/>
      <c r="L58" s="38">
        <f t="shared" si="16"/>
        <v>851035</v>
      </c>
      <c r="O58" s="17">
        <f t="shared" si="13"/>
        <v>9660</v>
      </c>
      <c r="P58" s="17">
        <f t="shared" si="14"/>
        <v>0</v>
      </c>
      <c r="Q58" s="17">
        <f t="shared" si="15"/>
        <v>9660</v>
      </c>
    </row>
    <row r="59" spans="1:17" s="10" customFormat="1" ht="13.5" thickBot="1">
      <c r="A59" s="30" t="s">
        <v>146</v>
      </c>
      <c r="B59" s="31" t="s">
        <v>147</v>
      </c>
      <c r="C59" s="31" t="s">
        <v>16</v>
      </c>
      <c r="D59" s="113" t="s">
        <v>148</v>
      </c>
      <c r="E59" s="129"/>
      <c r="F59" s="32">
        <v>46000</v>
      </c>
      <c r="G59" s="32"/>
      <c r="H59" s="33">
        <f>F59+G59</f>
        <v>46000</v>
      </c>
      <c r="J59" s="32">
        <v>46000</v>
      </c>
      <c r="K59" s="32"/>
      <c r="L59" s="33">
        <f>J59+K59</f>
        <v>46000</v>
      </c>
      <c r="O59" s="17">
        <f t="shared" si="13"/>
        <v>0</v>
      </c>
      <c r="P59" s="17">
        <f t="shared" si="14"/>
        <v>0</v>
      </c>
      <c r="Q59" s="17">
        <f t="shared" si="15"/>
        <v>0</v>
      </c>
    </row>
    <row r="60" spans="1:17" s="10" customFormat="1">
      <c r="A60" s="68" t="s">
        <v>81</v>
      </c>
      <c r="B60" s="69" t="s">
        <v>82</v>
      </c>
      <c r="C60" s="69"/>
      <c r="D60" s="117" t="s">
        <v>83</v>
      </c>
      <c r="E60" s="126" t="s">
        <v>120</v>
      </c>
      <c r="F60" s="70">
        <f>F61</f>
        <v>364225</v>
      </c>
      <c r="G60" s="70">
        <f>G61</f>
        <v>714926</v>
      </c>
      <c r="H60" s="71">
        <f t="shared" si="17"/>
        <v>1079151</v>
      </c>
      <c r="J60" s="70">
        <f>J61</f>
        <v>315625</v>
      </c>
      <c r="K60" s="70">
        <f>K61</f>
        <v>700000</v>
      </c>
      <c r="L60" s="71">
        <f t="shared" ref="L60:L64" si="18">J60+K60</f>
        <v>1015625</v>
      </c>
      <c r="O60" s="17">
        <f t="shared" si="13"/>
        <v>48600</v>
      </c>
      <c r="P60" s="17">
        <f t="shared" si="14"/>
        <v>14926</v>
      </c>
      <c r="Q60" s="17">
        <f t="shared" si="15"/>
        <v>63526</v>
      </c>
    </row>
    <row r="61" spans="1:17" s="15" customFormat="1" ht="34.5" customHeight="1" thickBot="1">
      <c r="A61" s="48" t="s">
        <v>84</v>
      </c>
      <c r="B61" s="49" t="s">
        <v>85</v>
      </c>
      <c r="C61" s="49" t="s">
        <v>17</v>
      </c>
      <c r="D61" s="50" t="s">
        <v>86</v>
      </c>
      <c r="E61" s="131"/>
      <c r="F61" s="51">
        <v>364225</v>
      </c>
      <c r="G61" s="51">
        <v>714926</v>
      </c>
      <c r="H61" s="52">
        <f t="shared" si="17"/>
        <v>1079151</v>
      </c>
      <c r="J61" s="51">
        <v>315625</v>
      </c>
      <c r="K61" s="51">
        <f>0+700000</f>
        <v>700000</v>
      </c>
      <c r="L61" s="52">
        <f t="shared" si="18"/>
        <v>1015625</v>
      </c>
      <c r="O61" s="17">
        <f t="shared" si="13"/>
        <v>48600</v>
      </c>
      <c r="P61" s="17">
        <f t="shared" si="14"/>
        <v>14926</v>
      </c>
      <c r="Q61" s="17">
        <f t="shared" si="15"/>
        <v>63526</v>
      </c>
    </row>
    <row r="62" spans="1:17" s="10" customFormat="1" ht="26.25" thickBot="1">
      <c r="A62" s="95" t="s">
        <v>87</v>
      </c>
      <c r="B62" s="96" t="s">
        <v>88</v>
      </c>
      <c r="C62" s="96" t="s">
        <v>22</v>
      </c>
      <c r="D62" s="116" t="s">
        <v>89</v>
      </c>
      <c r="E62" s="116" t="s">
        <v>121</v>
      </c>
      <c r="F62" s="97">
        <v>439811</v>
      </c>
      <c r="G62" s="97"/>
      <c r="H62" s="98">
        <f t="shared" si="17"/>
        <v>439811</v>
      </c>
      <c r="J62" s="97">
        <v>439811</v>
      </c>
      <c r="K62" s="97"/>
      <c r="L62" s="98">
        <f t="shared" si="18"/>
        <v>439811</v>
      </c>
      <c r="O62" s="17">
        <f t="shared" si="13"/>
        <v>0</v>
      </c>
      <c r="P62" s="17">
        <f t="shared" si="14"/>
        <v>0</v>
      </c>
      <c r="Q62" s="17">
        <f t="shared" si="15"/>
        <v>0</v>
      </c>
    </row>
    <row r="63" spans="1:17" s="10" customFormat="1">
      <c r="A63" s="24" t="s">
        <v>90</v>
      </c>
      <c r="B63" s="25" t="s">
        <v>91</v>
      </c>
      <c r="C63" s="25" t="s">
        <v>29</v>
      </c>
      <c r="D63" s="112" t="s">
        <v>92</v>
      </c>
      <c r="E63" s="128" t="s">
        <v>122</v>
      </c>
      <c r="F63" s="26"/>
      <c r="G63" s="26">
        <v>89561289</v>
      </c>
      <c r="H63" s="27">
        <f t="shared" si="17"/>
        <v>89561289</v>
      </c>
      <c r="J63" s="26"/>
      <c r="K63" s="26">
        <v>89561289</v>
      </c>
      <c r="L63" s="27">
        <f t="shared" si="18"/>
        <v>89561289</v>
      </c>
      <c r="O63" s="17">
        <f t="shared" si="13"/>
        <v>0</v>
      </c>
      <c r="P63" s="17">
        <f t="shared" si="14"/>
        <v>0</v>
      </c>
      <c r="Q63" s="17">
        <f t="shared" si="15"/>
        <v>0</v>
      </c>
    </row>
    <row r="64" spans="1:17" s="10" customFormat="1">
      <c r="A64" s="123" t="s">
        <v>196</v>
      </c>
      <c r="B64" s="120" t="s">
        <v>197</v>
      </c>
      <c r="C64" s="124" t="s">
        <v>134</v>
      </c>
      <c r="D64" s="118" t="s">
        <v>198</v>
      </c>
      <c r="E64" s="126"/>
      <c r="F64" s="121"/>
      <c r="G64" s="121">
        <v>30000000</v>
      </c>
      <c r="H64" s="122">
        <f t="shared" si="17"/>
        <v>30000000</v>
      </c>
      <c r="J64" s="121"/>
      <c r="K64" s="121">
        <v>30000000</v>
      </c>
      <c r="L64" s="122">
        <f t="shared" si="18"/>
        <v>30000000</v>
      </c>
      <c r="O64" s="17">
        <f t="shared" si="13"/>
        <v>0</v>
      </c>
      <c r="P64" s="17">
        <f t="shared" si="14"/>
        <v>0</v>
      </c>
      <c r="Q64" s="17">
        <f t="shared" si="15"/>
        <v>0</v>
      </c>
    </row>
    <row r="65" spans="1:17" s="10" customFormat="1" ht="26.25" thickBot="1">
      <c r="A65" s="30" t="s">
        <v>161</v>
      </c>
      <c r="B65" s="31" t="s">
        <v>162</v>
      </c>
      <c r="C65" s="31" t="s">
        <v>134</v>
      </c>
      <c r="D65" s="113" t="s">
        <v>163</v>
      </c>
      <c r="E65" s="129"/>
      <c r="F65" s="32"/>
      <c r="G65" s="32">
        <v>20000000</v>
      </c>
      <c r="H65" s="33">
        <f>F65+G65</f>
        <v>20000000</v>
      </c>
      <c r="J65" s="32"/>
      <c r="K65" s="32">
        <v>20000000</v>
      </c>
      <c r="L65" s="33">
        <f>J65+K65</f>
        <v>20000000</v>
      </c>
      <c r="O65" s="17">
        <f t="shared" si="13"/>
        <v>0</v>
      </c>
      <c r="P65" s="17">
        <f t="shared" si="14"/>
        <v>0</v>
      </c>
      <c r="Q65" s="17">
        <f t="shared" si="15"/>
        <v>0</v>
      </c>
    </row>
    <row r="66" spans="1:17" s="10" customFormat="1" ht="26.25" thickBot="1">
      <c r="A66" s="77" t="s">
        <v>93</v>
      </c>
      <c r="B66" s="78" t="s">
        <v>94</v>
      </c>
      <c r="C66" s="78" t="s">
        <v>34</v>
      </c>
      <c r="D66" s="115" t="s">
        <v>95</v>
      </c>
      <c r="E66" s="115" t="s">
        <v>123</v>
      </c>
      <c r="F66" s="79">
        <v>585204</v>
      </c>
      <c r="G66" s="79"/>
      <c r="H66" s="80">
        <f t="shared" si="17"/>
        <v>585204</v>
      </c>
      <c r="J66" s="79">
        <v>585204</v>
      </c>
      <c r="K66" s="79"/>
      <c r="L66" s="80">
        <f t="shared" ref="L66:L68" si="19">J66+K66</f>
        <v>585204</v>
      </c>
      <c r="O66" s="17">
        <f t="shared" si="13"/>
        <v>0</v>
      </c>
      <c r="P66" s="17">
        <f t="shared" si="14"/>
        <v>0</v>
      </c>
      <c r="Q66" s="17">
        <f t="shared" si="15"/>
        <v>0</v>
      </c>
    </row>
    <row r="67" spans="1:17" s="10" customFormat="1" ht="39" thickBot="1">
      <c r="A67" s="53" t="s">
        <v>132</v>
      </c>
      <c r="B67" s="54" t="s">
        <v>133</v>
      </c>
      <c r="C67" s="54" t="s">
        <v>134</v>
      </c>
      <c r="D67" s="55" t="s">
        <v>135</v>
      </c>
      <c r="E67" s="55" t="s">
        <v>136</v>
      </c>
      <c r="F67" s="56">
        <v>20000</v>
      </c>
      <c r="G67" s="56"/>
      <c r="H67" s="57">
        <f t="shared" si="17"/>
        <v>20000</v>
      </c>
      <c r="J67" s="56">
        <v>20000</v>
      </c>
      <c r="K67" s="56"/>
      <c r="L67" s="57">
        <f t="shared" si="19"/>
        <v>20000</v>
      </c>
      <c r="O67" s="17">
        <f t="shared" si="13"/>
        <v>0</v>
      </c>
      <c r="P67" s="17">
        <f t="shared" si="14"/>
        <v>0</v>
      </c>
      <c r="Q67" s="17">
        <f t="shared" si="15"/>
        <v>0</v>
      </c>
    </row>
    <row r="68" spans="1:17" s="10" customFormat="1" ht="26.25" thickBot="1">
      <c r="A68" s="95" t="s">
        <v>132</v>
      </c>
      <c r="B68" s="96" t="s">
        <v>133</v>
      </c>
      <c r="C68" s="96" t="s">
        <v>134</v>
      </c>
      <c r="D68" s="116" t="s">
        <v>137</v>
      </c>
      <c r="E68" s="116" t="s">
        <v>138</v>
      </c>
      <c r="F68" s="97">
        <v>85200</v>
      </c>
      <c r="G68" s="97"/>
      <c r="H68" s="98">
        <f t="shared" si="17"/>
        <v>85200</v>
      </c>
      <c r="J68" s="97">
        <v>85200</v>
      </c>
      <c r="K68" s="97"/>
      <c r="L68" s="98">
        <f t="shared" si="19"/>
        <v>85200</v>
      </c>
      <c r="O68" s="17">
        <f t="shared" si="13"/>
        <v>0</v>
      </c>
      <c r="P68" s="17">
        <f t="shared" si="14"/>
        <v>0</v>
      </c>
      <c r="Q68" s="17">
        <f t="shared" si="15"/>
        <v>0</v>
      </c>
    </row>
    <row r="69" spans="1:17" s="10" customFormat="1" ht="39" thickBot="1">
      <c r="A69" s="53" t="s">
        <v>161</v>
      </c>
      <c r="B69" s="54" t="s">
        <v>162</v>
      </c>
      <c r="C69" s="54" t="s">
        <v>134</v>
      </c>
      <c r="D69" s="55" t="s">
        <v>163</v>
      </c>
      <c r="E69" s="55" t="s">
        <v>164</v>
      </c>
      <c r="F69" s="56">
        <v>35780</v>
      </c>
      <c r="G69" s="56"/>
      <c r="H69" s="57">
        <f>F69+G69</f>
        <v>35780</v>
      </c>
      <c r="J69" s="56">
        <v>35780</v>
      </c>
      <c r="K69" s="56"/>
      <c r="L69" s="57">
        <f>J69+K69</f>
        <v>35780</v>
      </c>
      <c r="O69" s="17">
        <f t="shared" si="13"/>
        <v>0</v>
      </c>
      <c r="P69" s="17">
        <f t="shared" si="14"/>
        <v>0</v>
      </c>
      <c r="Q69" s="17">
        <f t="shared" si="15"/>
        <v>0</v>
      </c>
    </row>
    <row r="70" spans="1:17" s="11" customFormat="1" ht="13.5" thickBot="1">
      <c r="A70" s="43"/>
      <c r="B70" s="44"/>
      <c r="C70" s="44"/>
      <c r="D70" s="45" t="s">
        <v>8</v>
      </c>
      <c r="E70" s="45"/>
      <c r="F70" s="46">
        <f>F8</f>
        <v>22351726</v>
      </c>
      <c r="G70" s="46">
        <f>G8</f>
        <v>146396400</v>
      </c>
      <c r="H70" s="47">
        <f>H8</f>
        <v>168748126</v>
      </c>
      <c r="J70" s="46">
        <f>J8</f>
        <v>22273466</v>
      </c>
      <c r="K70" s="46">
        <f>K8</f>
        <v>146406192</v>
      </c>
      <c r="L70" s="47">
        <f>L8</f>
        <v>168679658</v>
      </c>
      <c r="O70" s="17">
        <f t="shared" si="13"/>
        <v>78260</v>
      </c>
      <c r="P70" s="17">
        <f t="shared" si="14"/>
        <v>-9792</v>
      </c>
      <c r="Q70" s="17">
        <f t="shared" si="15"/>
        <v>68468</v>
      </c>
    </row>
    <row r="71" spans="1:17" s="10" customFormat="1">
      <c r="A71" s="16"/>
      <c r="B71" s="16"/>
      <c r="C71" s="16"/>
      <c r="F71" s="17"/>
      <c r="G71" s="17"/>
      <c r="H71" s="17"/>
    </row>
    <row r="72" spans="1:17" s="10" customFormat="1">
      <c r="A72" s="16"/>
      <c r="B72" s="16"/>
      <c r="C72" s="16"/>
      <c r="F72" s="17"/>
      <c r="G72" s="17"/>
      <c r="H72" s="17"/>
    </row>
    <row r="73" spans="1:17" s="10" customFormat="1">
      <c r="A73" s="16"/>
      <c r="B73" s="18" t="s">
        <v>199</v>
      </c>
      <c r="C73" s="18"/>
      <c r="D73" s="4"/>
      <c r="E73" s="4"/>
      <c r="F73" s="5"/>
      <c r="G73" s="19" t="s">
        <v>200</v>
      </c>
      <c r="H73" s="17"/>
    </row>
    <row r="74" spans="1:17" s="10" customFormat="1" ht="13.5" thickBot="1">
      <c r="A74" s="16"/>
      <c r="B74" s="16"/>
      <c r="C74" s="16"/>
      <c r="D74" s="17"/>
      <c r="E74" s="17"/>
      <c r="F74" s="46">
        <v>22273466</v>
      </c>
      <c r="G74" s="46">
        <v>146406192</v>
      </c>
      <c r="H74" s="47">
        <v>168679658</v>
      </c>
    </row>
    <row r="75" spans="1:17" s="10" customFormat="1">
      <c r="A75" s="16"/>
      <c r="B75" s="16"/>
      <c r="C75" s="16"/>
      <c r="D75" s="17"/>
      <c r="E75" s="17"/>
      <c r="F75" s="17">
        <f>F70-F74</f>
        <v>78260</v>
      </c>
      <c r="G75" s="17">
        <f>G70-G74</f>
        <v>-9792</v>
      </c>
      <c r="H75" s="17">
        <f>H70-H74</f>
        <v>68468</v>
      </c>
    </row>
    <row r="76" spans="1:17" s="10" customFormat="1">
      <c r="A76" s="16"/>
      <c r="B76" s="16"/>
      <c r="C76" s="16"/>
      <c r="D76" s="17"/>
      <c r="E76" s="17"/>
      <c r="F76" s="17"/>
      <c r="G76" s="17"/>
      <c r="H76" s="17"/>
    </row>
    <row r="77" spans="1:17">
      <c r="D77" s="5"/>
      <c r="E77" s="5"/>
    </row>
    <row r="78" spans="1:17">
      <c r="D78" s="5"/>
      <c r="E78" s="5"/>
    </row>
    <row r="79" spans="1:17">
      <c r="D79" s="5"/>
      <c r="E79" s="5"/>
    </row>
    <row r="80" spans="1:17">
      <c r="D80" s="5"/>
      <c r="E80" s="5"/>
    </row>
    <row r="81" spans="1:5">
      <c r="D81" s="20"/>
      <c r="E81" s="20"/>
    </row>
    <row r="82" spans="1:5">
      <c r="D82" s="20"/>
      <c r="E82" s="20"/>
    </row>
    <row r="83" spans="1:5">
      <c r="D83" s="20"/>
      <c r="E83" s="20"/>
    </row>
    <row r="84" spans="1:5">
      <c r="D84" s="20"/>
      <c r="E84" s="20"/>
    </row>
    <row r="85" spans="1:5">
      <c r="D85" s="20"/>
      <c r="E85" s="20"/>
    </row>
    <row r="96" spans="1:5">
      <c r="A96" s="21"/>
    </row>
    <row r="97" spans="1:1">
      <c r="A97" s="21"/>
    </row>
    <row r="98" spans="1:1">
      <c r="A98" s="21"/>
    </row>
    <row r="99" spans="1:1">
      <c r="A99" s="21"/>
    </row>
  </sheetData>
  <mergeCells count="12">
    <mergeCell ref="E10:E30"/>
    <mergeCell ref="E63:E65"/>
    <mergeCell ref="E53:E59"/>
    <mergeCell ref="E32:E34"/>
    <mergeCell ref="E43:E44"/>
    <mergeCell ref="E60:E61"/>
    <mergeCell ref="E35:E37"/>
    <mergeCell ref="E51:E52"/>
    <mergeCell ref="E45:E46"/>
    <mergeCell ref="E38:E41"/>
    <mergeCell ref="E47:E48"/>
    <mergeCell ref="E49:E50"/>
  </mergeCells>
  <pageMargins left="0.19685039370078741" right="0.19685039370078741" top="1.1811023622047245" bottom="0.19685039370078741" header="0" footer="0"/>
  <pageSetup paperSize="9" scale="61" orientation="landscape" r:id="rId1"/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2018-08-13T13:08:29Z</cp:lastPrinted>
  <dcterms:created xsi:type="dcterms:W3CDTF">2016-12-09T10:02:38Z</dcterms:created>
  <dcterms:modified xsi:type="dcterms:W3CDTF">2018-09-26T09:47:38Z</dcterms:modified>
</cp:coreProperties>
</file>