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" windowWidth="7500" windowHeight="5772"/>
  </bookViews>
  <sheets>
    <sheet name="Лист2" sheetId="2" r:id="rId1"/>
  </sheets>
  <definedNames>
    <definedName name="_xlnm.Print_Titles" localSheetId="0">Лист2!$7:$7</definedName>
    <definedName name="_xlnm.Print_Area" localSheetId="0">Лист2!$A$1:$H$83</definedName>
  </definedNames>
  <calcPr calcId="125725" fullCalcOnLoad="1"/>
</workbook>
</file>

<file path=xl/calcChain.xml><?xml version="1.0" encoding="utf-8"?>
<calcChain xmlns="http://schemas.openxmlformats.org/spreadsheetml/2006/main">
  <c r="H68" i="2"/>
  <c r="E68"/>
  <c r="H76"/>
  <c r="H10"/>
  <c r="H71"/>
  <c r="H11"/>
  <c r="H18"/>
  <c r="H16"/>
  <c r="H13"/>
  <c r="H75"/>
  <c r="H78"/>
  <c r="I66"/>
  <c r="H20"/>
  <c r="H17"/>
  <c r="H15"/>
  <c r="H9"/>
  <c r="H12"/>
  <c r="H19"/>
  <c r="H74"/>
  <c r="H73"/>
  <c r="I74"/>
  <c r="E23"/>
  <c r="E21"/>
  <c r="H80"/>
</calcChain>
</file>

<file path=xl/sharedStrings.xml><?xml version="1.0" encoding="utf-8"?>
<sst xmlns="http://schemas.openxmlformats.org/spreadsheetml/2006/main" count="239" uniqueCount="118">
  <si>
    <t xml:space="preserve"> </t>
  </si>
  <si>
    <t>Благоустрій міст, сіл, селищ</t>
  </si>
  <si>
    <t>Органи місцевого самоврядування</t>
  </si>
  <si>
    <t>Бібліотеки</t>
  </si>
  <si>
    <t>Капітальні вкладення</t>
  </si>
  <si>
    <t>Дошкільні заклади освіти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</si>
  <si>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</si>
  <si>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до рішення Зеленодольської міської ради</t>
  </si>
  <si>
    <t>Виконавчий комітет Зеленодольської міської ради</t>
  </si>
  <si>
    <t>Позашкільні заклади освіти, заходи з позашкільної роботи з дітьми</t>
  </si>
  <si>
    <t>Методична робота, інші заходи у сфері народної освіти</t>
  </si>
  <si>
    <t>Секретар міської ради</t>
  </si>
  <si>
    <t>О.М.Ярошенко</t>
  </si>
  <si>
    <t>Перелік об’єктів, видатки на які у 2016  році будуть проводитися за рахунок коштів бюджету розвитку</t>
  </si>
  <si>
    <t>(грн.)</t>
  </si>
  <si>
    <t>Код відомчої тимчасової класифікації видатків місцевого бюджету</t>
  </si>
  <si>
    <t>Код функціональної класифікації видатків та кредитування бюджету</t>
  </si>
  <si>
    <t>Найменування згідно з типовою відомчою класифікацією видатків та кредитування місцевого бюджету</t>
  </si>
  <si>
    <t xml:space="preserve">Загальний обсяг фінансування будівництва </t>
  </si>
  <si>
    <t xml:space="preserve">Відсоток завершеності  будівництва об'єктів на майбутні роки </t>
  </si>
  <si>
    <t xml:space="preserve"> Всього видатків на завершення будівництва об’єктів на майбутні роки </t>
  </si>
  <si>
    <t>Капітальні видатки</t>
  </si>
  <si>
    <t>Загальноосвітні школи (в т. ч. школа-дитячий садок, інтернат при школі), спеціалізовані школи, ліцеї, гімназії, колегіуми</t>
  </si>
  <si>
    <t>Центри первинної медичної (медико-санітарної) допомоги</t>
  </si>
  <si>
    <t>Палаци і будинки культури, клуби та інші заклади клубного типу</t>
  </si>
  <si>
    <t xml:space="preserve">Будівництво спортивного майданчика – міні – футбольного поля по вул. Комсомольська,12 в м.Зеленодольську Апостолівського району Дніпропетровської області  </t>
  </si>
  <si>
    <t>Проектно-вишукувальні роботи по об’єкту «Нове будівництво підвідного водоводу до с.В.Костромка Апостолівського району Дніпропетровської області</t>
  </si>
  <si>
    <t>Реконструкція мережі вуличного освітлення дворових територій будинків № 2,4,13,15,17 по вул.Будівельна та будинку №2а по вул.К.Маркса в м.Зеленодольську</t>
  </si>
  <si>
    <t>Виконання проектно-вишукувальних робіт «Реконструкція вуличного освітлення дворових територій по вул. Будівельна 2-4, 13-17 та вул. К. Маркса 2а в м. Зеленодольськ Дніпропетровської області» (в т.ч.експертиза)</t>
  </si>
  <si>
    <t>Виконання проектно-вишукувальних робіт «Реконструкція системи опалення і вентиляції в басейні ДНЗ «Журавка» по вул. Енергетична 26 А в м. ЗеленодольськуАпостолівського району Дніпропетровської області» (в т.ч.експертиза)</t>
  </si>
  <si>
    <t xml:space="preserve">Коригування проектної документації по об’єкту «Будівництво спортивного майданчика – міні – футбольного поля по вул. Комсомольська,12 в м.Зеленодольську Апостолівського району Дніпропетровської області  </t>
  </si>
  <si>
    <t>Проектні роботи з реконструкції нежитлової будівлі по вул. Енергетична,10 (Зеленодольський ЦПР)</t>
  </si>
  <si>
    <t>Розробка проектно-кошторисної документації по об’єкту «Реконструкція будівлі шляхом зовнішнього утеплення стін будівлі ДНЗ "Попелюшка</t>
  </si>
  <si>
    <r>
      <t>Виготовлення проектно-кошторисної документації «Нове будівництво підвідного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водогону Грушівка – Мар’янське Апостолівського району» </t>
    </r>
  </si>
  <si>
    <t>Розробка схем та проектних рішень масового застосування</t>
  </si>
  <si>
    <t>Видатки на проведення робіт, пов’язаних із будівництвом, реконструкцією, ремонтом та утриманням автомобільних доріг</t>
  </si>
  <si>
    <t>Виготовлення проектної документації по об’єкту «Капітальний ремонт доріг по вул.Енергетична, К.Маркса, Комсомольська, Леніна, Рибалко, Н.Малаєвої, 60 років Жовтня, Будівельна в м.Зеленодольськ Апостолівського району Дніпропетровської області</t>
  </si>
  <si>
    <t>Внески органів влади Автономної Республіки Крим та органів місцевого самоврядування у статутні капітали суб’єктів підприємницької діяльності</t>
  </si>
  <si>
    <t xml:space="preserve">Субвенція з місцевого бюджету  державному бюджету на виконання програми підтримки державної політики у сфері казначейського обслуговування бюджетних коштів в Зеленодольській міській об’єднаній територіальній громаді </t>
  </si>
  <si>
    <t>Всього</t>
  </si>
  <si>
    <t>Назва об’єктів відповідно  до проектно - кошторисної документації тощо</t>
  </si>
  <si>
    <t>Разом видатків на поточний рік</t>
  </si>
  <si>
    <t>03</t>
  </si>
  <si>
    <t>Капітальний ремонт дороги по вул.Рибалко в м.Зеленодольськ</t>
  </si>
  <si>
    <t>Реконструкція ринку по пров. Молодіжний, в м.Зеленодольськ, Апостолівського району Дніпропетровської області</t>
  </si>
  <si>
    <t>Будівництво скейт-парку в парковій зоні м.Зеленодольська, Апостолівського району, Дніпропетровської області</t>
  </si>
  <si>
    <t>Капітальний ремонт по заміні вікон та встановлення топочної в загальноосвітній школі по вул. Кооперативна, 55 в с.Велика Костромка, Апостолівського району, Дніпропетровської області</t>
  </si>
  <si>
    <t>Реконструкція частини мереж вуличного освітлення в с.Мар'янське, Апостолівського району, Дніпропетровської області</t>
  </si>
  <si>
    <t>Реконструкція частини мереж вуличного освітлення в с.Велика Костромка, Апостолівського району, Дніпропетровської області</t>
  </si>
  <si>
    <t>Школи естетичного виховання дітей</t>
  </si>
  <si>
    <t>Придбання обмежувача висоти автотранспорту</t>
  </si>
  <si>
    <t>Внески до статутного капіталу КП "Мар’янське-2"</t>
  </si>
  <si>
    <t>О10116</t>
  </si>
  <si>
    <t>О70101</t>
  </si>
  <si>
    <t>О70201</t>
  </si>
  <si>
    <t>О70401</t>
  </si>
  <si>
    <t>О70802</t>
  </si>
  <si>
    <t>О80800</t>
  </si>
  <si>
    <t>О111</t>
  </si>
  <si>
    <t>О910</t>
  </si>
  <si>
    <t>О921</t>
  </si>
  <si>
    <t>О960</t>
  </si>
  <si>
    <t>О990</t>
  </si>
  <si>
    <t>О726</t>
  </si>
  <si>
    <t>О620</t>
  </si>
  <si>
    <t>О824</t>
  </si>
  <si>
    <t>О828</t>
  </si>
  <si>
    <t>О490</t>
  </si>
  <si>
    <t>О443</t>
  </si>
  <si>
    <t>О456</t>
  </si>
  <si>
    <t>О180</t>
  </si>
  <si>
    <t>О70301</t>
  </si>
  <si>
    <t>О922</t>
  </si>
  <si>
    <t>Загальноосвітні школи - інтернати, загальноосвітні санаторні школи - інтернати</t>
  </si>
  <si>
    <t>Експертиза проекту «Реконструкція ринку по пров. Молодіжний, в м. Зеленодольськ, Апостолівського району, Дніпропетровської області».</t>
  </si>
  <si>
    <t>Експертиза проекту «Будівництво скейт-парку в парковій зоні м. Зеленодольська, Апостолівського району, Дніпропетровської області.»</t>
  </si>
  <si>
    <t>Експертиза проекту «Капітальний ремонт по заміні вікон та встановлення топочної в загальноосвітній школі по вул. Кооперативна, 55 в с. Велика Костромка Апостолівського району Дніпропетровської області».</t>
  </si>
  <si>
    <t>Експертиза проекту «Реконструкція частини мереж вуличного освітлення в с. Мар’янське  Апостолівського району Дніпропетровської області»</t>
  </si>
  <si>
    <t>Експертиза проекту «Реконструкція частини мереж вуличного освітлення в с. Велика Костромка, Апостолівського району, Дніпропетровської області».</t>
  </si>
  <si>
    <t xml:space="preserve">Проектні роботи з будівництва підвідного водогону до с.В.Костромка (експертиза) </t>
  </si>
  <si>
    <t>Внески до статутного капіталу КП "Зеленодольський міський водоканал"</t>
  </si>
  <si>
    <t xml:space="preserve">Реконструкція нежитлової будівлі Центру позашкільної роботи по вул.Енергетична,10  </t>
  </si>
  <si>
    <t xml:space="preserve">Субвенція з місцевого бюджету  державному бюджету на виконання програми захисту населення і територій від надзвичайних ситуацій техногенного та природного характеру, забезпечення пожежної безпеки </t>
  </si>
  <si>
    <t>О810</t>
  </si>
  <si>
    <t>Утримання та навчально-тренувальна робота дитячо-юнацьких спортивних шкіл (які підпорядковані громадським організаціям фізкультурно-спортивної спрямованості)</t>
  </si>
  <si>
    <t>Проектні роботи з реконструкції системи водопостачання  Мар’янської ЗШ № 1</t>
  </si>
  <si>
    <t>Проектні роботи з реконструкції системи водопостачання  Мар’янської ЗШ № 2</t>
  </si>
  <si>
    <t>Проектні роботи з реконструкції системи водопостачання  Великокостромської ЗШ</t>
  </si>
  <si>
    <t>Проектні роботи з реконструкції системи водопостачання  Зеленодольської  ЗШ № 1</t>
  </si>
  <si>
    <t>Проектні роботи з реконструкції системи водопостачання Зеленодольської  ЗШ № 2</t>
  </si>
  <si>
    <t>Проектні роботи з реконструкції системи водопостачання  Апостолівського районного ліцею - інтернату</t>
  </si>
  <si>
    <t>Проектні роботи з реконструкції системи водопостачання  ДНЗ «Журавка» м.Зеленодольськ</t>
  </si>
  <si>
    <t>Проектні роботи з реконструкції системи водопостачання  ДНЗ «Росинка» м.Зеленодольськ</t>
  </si>
  <si>
    <t>Проектні роботи з реконструкції системи водопостачання  ДНЗ «Попелюшка» м.Зеленодольськ</t>
  </si>
  <si>
    <t>Проектні роботи з реконструкції системи водопостачання  ДНЗ  «Дзвіночок» с.В.Костромка</t>
  </si>
  <si>
    <t>Проектні роботи з реконструкції системи водопостачання  ДНЗ  «Дзвіночок» с.Мар’янське</t>
  </si>
  <si>
    <t>Проектні роботи з реконструкції системи водопостачання  ДНЗ «Малятко» с.Мар’янське</t>
  </si>
  <si>
    <t>Реконструкція системи водопостачання  Мар’янської ЗШ № 1</t>
  </si>
  <si>
    <t>Реконструкція системи водопостачання  Мар’янської ЗШ № 2</t>
  </si>
  <si>
    <t>Реконструкція системи водопостачання  Великокостромської ЗШ</t>
  </si>
  <si>
    <t>Реконструкція системи водопостачання  Зеленодольської  ЗШ № 1</t>
  </si>
  <si>
    <t>Реконструкція системи водопостачання Зеленодольської  ЗШ № 2</t>
  </si>
  <si>
    <t>Реконструкція системи водопостачання  Апостолівського районного ліцею - інтернату</t>
  </si>
  <si>
    <t>Реконструкція системи водопостачання  ДНЗ «Журавка» м.Зеленодольськ</t>
  </si>
  <si>
    <t>Реконструкція системи водопостачання  ДНЗ «Росинка» м.Зеленодольськ</t>
  </si>
  <si>
    <t>Реконструкція системи водопостачання  ДНЗ «Попелюшка» м.Зеленодольськ</t>
  </si>
  <si>
    <t>Реконструкція системи водопостачання  ДНЗ  «Дзвіночок» с.В.Костромка</t>
  </si>
  <si>
    <t>Реконструкція системи водопостачання  ДНЗ  «Дзвіночок» с.Мар’янське</t>
  </si>
  <si>
    <t>Реконструкція системи водопостачання  ДНЗ «Малятко» с.Мар’янське</t>
  </si>
  <si>
    <t>Розробка робочого проекту "Реконструкція системи газопостачання КЗ "Мар'янська ЗШ І-ІІІ ступенів № 2"</t>
  </si>
  <si>
    <t>Додаток № 5</t>
  </si>
  <si>
    <t>Проектні роботи з реконструкції будівлі бібліотеки с. Мар'янське</t>
  </si>
  <si>
    <t>Реконструкція будівлі бібліотеки с. Мар'янське</t>
  </si>
  <si>
    <t>Розробка проекту реконструкції вуличного освітлення с.М.Костромка</t>
  </si>
  <si>
    <t>Розробка робочого проекту реконструкції будівель Зеленодольського ПМСД</t>
  </si>
  <si>
    <t>Розробка (експертиза) генерального плату м.Зеленодольськ</t>
  </si>
  <si>
    <t>від 08 грудня 2016 року № 342</t>
  </si>
  <si>
    <t>Внески до статутного капіталу КП "Ринок"</t>
  </si>
</sst>
</file>

<file path=xl/styles.xml><?xml version="1.0" encoding="utf-8"?>
<styleSheet xmlns="http://schemas.openxmlformats.org/spreadsheetml/2006/main">
  <numFmts count="1">
    <numFmt numFmtId="193" formatCode="#,##0.00_ ;[Red]\-#,##0.00\ "/>
  </numFmts>
  <fonts count="12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93" fontId="4" fillId="0" borderId="0" xfId="0" applyNumberFormat="1" applyFont="1"/>
    <xf numFmtId="193" fontId="4" fillId="0" borderId="0" xfId="0" applyNumberFormat="1" applyFont="1" applyAlignment="1">
      <alignment horizontal="right"/>
    </xf>
    <xf numFmtId="193" fontId="5" fillId="0" borderId="1" xfId="0" applyNumberFormat="1" applyFont="1" applyBorder="1" applyAlignment="1">
      <alignment horizontal="center" vertical="center" wrapText="1"/>
    </xf>
    <xf numFmtId="193" fontId="5" fillId="0" borderId="1" xfId="0" applyNumberFormat="1" applyFont="1" applyBorder="1" applyAlignment="1">
      <alignment horizontal="center"/>
    </xf>
    <xf numFmtId="193" fontId="1" fillId="0" borderId="1" xfId="0" applyNumberFormat="1" applyFont="1" applyBorder="1" applyAlignment="1">
      <alignment horizontal="center" vertical="center" wrapText="1"/>
    </xf>
    <xf numFmtId="193" fontId="1" fillId="0" borderId="1" xfId="0" applyNumberFormat="1" applyFont="1" applyBorder="1" applyAlignment="1">
      <alignment horizontal="center" wrapText="1"/>
    </xf>
    <xf numFmtId="193" fontId="1" fillId="0" borderId="1" xfId="0" applyNumberFormat="1" applyFont="1" applyBorder="1" applyAlignment="1">
      <alignment wrapText="1"/>
    </xf>
    <xf numFmtId="193" fontId="5" fillId="0" borderId="1" xfId="0" applyNumberFormat="1" applyFont="1" applyBorder="1" applyAlignment="1">
      <alignment horizontal="center" vertical="center"/>
    </xf>
    <xf numFmtId="193" fontId="1" fillId="0" borderId="0" xfId="0" applyNumberFormat="1" applyFont="1"/>
    <xf numFmtId="19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1" xfId="0" applyFont="1" applyBorder="1"/>
    <xf numFmtId="193" fontId="10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 applyFill="1" applyAlignment="1"/>
    <xf numFmtId="0" fontId="7" fillId="0" borderId="0" xfId="0" applyFont="1" applyAlignment="1"/>
    <xf numFmtId="0" fontId="5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193" fontId="1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"/>
  <sheetViews>
    <sheetView tabSelected="1" view="pageBreakPreview" topLeftCell="A76" zoomScale="80" zoomScaleNormal="100" zoomScaleSheetLayoutView="80" workbookViewId="0">
      <selection activeCell="H69" sqref="H69"/>
    </sheetView>
  </sheetViews>
  <sheetFormatPr defaultColWidth="9.109375" defaultRowHeight="13.2"/>
  <cols>
    <col min="1" max="2" width="12.109375" style="3" customWidth="1"/>
    <col min="3" max="3" width="34.109375" style="3" customWidth="1"/>
    <col min="4" max="4" width="54.33203125" style="3" customWidth="1"/>
    <col min="5" max="7" width="13.109375" style="20" customWidth="1"/>
    <col min="8" max="8" width="13.109375" style="21" customWidth="1"/>
    <col min="9" max="9" width="12.88671875" style="3" bestFit="1" customWidth="1"/>
    <col min="10" max="16384" width="9.109375" style="3"/>
  </cols>
  <sheetData>
    <row r="1" spans="1:8">
      <c r="F1" s="25" t="s">
        <v>110</v>
      </c>
    </row>
    <row r="2" spans="1:8">
      <c r="F2" s="25" t="s">
        <v>7</v>
      </c>
    </row>
    <row r="3" spans="1:8">
      <c r="A3" s="26"/>
      <c r="F3" s="20" t="s">
        <v>116</v>
      </c>
    </row>
    <row r="4" spans="1:8">
      <c r="A4" s="1"/>
      <c r="F4" s="12"/>
    </row>
    <row r="5" spans="1:8" ht="17.399999999999999">
      <c r="D5" s="2" t="s">
        <v>13</v>
      </c>
    </row>
    <row r="6" spans="1:8">
      <c r="G6" s="3"/>
      <c r="H6" s="13" t="s">
        <v>14</v>
      </c>
    </row>
    <row r="7" spans="1:8" s="22" customFormat="1" ht="72">
      <c r="A7" s="4" t="s">
        <v>15</v>
      </c>
      <c r="B7" s="5" t="s">
        <v>16</v>
      </c>
      <c r="C7" s="5" t="s">
        <v>17</v>
      </c>
      <c r="D7" s="5" t="s">
        <v>40</v>
      </c>
      <c r="E7" s="14" t="s">
        <v>18</v>
      </c>
      <c r="F7" s="14" t="s">
        <v>19</v>
      </c>
      <c r="G7" s="14" t="s">
        <v>20</v>
      </c>
      <c r="H7" s="14" t="s">
        <v>41</v>
      </c>
    </row>
    <row r="8" spans="1:8" s="23" customFormat="1">
      <c r="A8" s="7" t="s">
        <v>42</v>
      </c>
      <c r="B8" s="9" t="s">
        <v>8</v>
      </c>
      <c r="C8" s="8"/>
      <c r="D8" s="8"/>
      <c r="E8" s="15"/>
      <c r="F8" s="15"/>
      <c r="G8" s="15"/>
      <c r="H8" s="19"/>
    </row>
    <row r="9" spans="1:8" s="22" customFormat="1">
      <c r="A9" s="10" t="s">
        <v>52</v>
      </c>
      <c r="B9" s="10" t="s">
        <v>58</v>
      </c>
      <c r="C9" s="11" t="s">
        <v>2</v>
      </c>
      <c r="D9" s="10" t="s">
        <v>21</v>
      </c>
      <c r="E9" s="16"/>
      <c r="F9" s="16"/>
      <c r="G9" s="16"/>
      <c r="H9" s="16">
        <f>1776206+17300+813000</f>
        <v>2606506</v>
      </c>
    </row>
    <row r="10" spans="1:8" s="22" customFormat="1">
      <c r="A10" s="10" t="s">
        <v>53</v>
      </c>
      <c r="B10" s="10" t="s">
        <v>59</v>
      </c>
      <c r="C10" s="11" t="s">
        <v>5</v>
      </c>
      <c r="D10" s="10" t="s">
        <v>21</v>
      </c>
      <c r="E10" s="16"/>
      <c r="F10" s="16"/>
      <c r="G10" s="16"/>
      <c r="H10" s="16">
        <f>402783+21000+35700+19253+10000+41953+1482-19253+11361+15000+16000</f>
        <v>555279</v>
      </c>
    </row>
    <row r="11" spans="1:8" s="22" customFormat="1" ht="52.8">
      <c r="A11" s="10" t="s">
        <v>54</v>
      </c>
      <c r="B11" s="10" t="s">
        <v>60</v>
      </c>
      <c r="C11" s="11" t="s">
        <v>22</v>
      </c>
      <c r="D11" s="10" t="s">
        <v>21</v>
      </c>
      <c r="E11" s="16"/>
      <c r="F11" s="16"/>
      <c r="G11" s="16"/>
      <c r="H11" s="16">
        <f>544139.52+30636+483376.5+200000+9915+37572+1200+300+4201+5031+200000+17000+10000+834493+1007+30237+191750+10000+7931</f>
        <v>2618789.02</v>
      </c>
    </row>
    <row r="12" spans="1:8" s="22" customFormat="1" ht="42" customHeight="1">
      <c r="A12" s="10" t="s">
        <v>71</v>
      </c>
      <c r="B12" s="10" t="s">
        <v>72</v>
      </c>
      <c r="C12" s="11" t="s">
        <v>73</v>
      </c>
      <c r="D12" s="10" t="s">
        <v>21</v>
      </c>
      <c r="E12" s="16"/>
      <c r="F12" s="16"/>
      <c r="G12" s="16"/>
      <c r="H12" s="16">
        <f>95000+35000+12786</f>
        <v>142786</v>
      </c>
    </row>
    <row r="13" spans="1:8" s="22" customFormat="1" ht="26.4">
      <c r="A13" s="10" t="s">
        <v>55</v>
      </c>
      <c r="B13" s="10" t="s">
        <v>61</v>
      </c>
      <c r="C13" s="11" t="s">
        <v>9</v>
      </c>
      <c r="D13" s="10" t="s">
        <v>21</v>
      </c>
      <c r="E13" s="16"/>
      <c r="F13" s="16"/>
      <c r="G13" s="16"/>
      <c r="H13" s="16">
        <f>13770+15000+62228</f>
        <v>90998</v>
      </c>
    </row>
    <row r="14" spans="1:8" s="22" customFormat="1" ht="26.4">
      <c r="A14" s="10" t="s">
        <v>56</v>
      </c>
      <c r="B14" s="10" t="s">
        <v>62</v>
      </c>
      <c r="C14" s="11" t="s">
        <v>10</v>
      </c>
      <c r="D14" s="10" t="s">
        <v>21</v>
      </c>
      <c r="E14" s="16"/>
      <c r="F14" s="16"/>
      <c r="G14" s="16"/>
      <c r="H14" s="16">
        <v>29200</v>
      </c>
    </row>
    <row r="15" spans="1:8" s="22" customFormat="1" ht="26.4">
      <c r="A15" s="10" t="s">
        <v>57</v>
      </c>
      <c r="B15" s="10" t="s">
        <v>63</v>
      </c>
      <c r="C15" s="11" t="s">
        <v>23</v>
      </c>
      <c r="D15" s="10" t="s">
        <v>21</v>
      </c>
      <c r="E15" s="16"/>
      <c r="F15" s="16"/>
      <c r="G15" s="16"/>
      <c r="H15" s="16">
        <f>72443+99999+50000+25200</f>
        <v>247642</v>
      </c>
    </row>
    <row r="16" spans="1:8" s="22" customFormat="1">
      <c r="A16" s="10">
        <v>100203</v>
      </c>
      <c r="B16" s="10" t="s">
        <v>64</v>
      </c>
      <c r="C16" s="11" t="s">
        <v>1</v>
      </c>
      <c r="D16" s="10" t="s">
        <v>21</v>
      </c>
      <c r="E16" s="16"/>
      <c r="F16" s="16"/>
      <c r="G16" s="16"/>
      <c r="H16" s="16">
        <f>251118+99000+90000+186000</f>
        <v>626118</v>
      </c>
    </row>
    <row r="17" spans="1:8" s="22" customFormat="1">
      <c r="A17" s="10">
        <v>110201</v>
      </c>
      <c r="B17" s="10" t="s">
        <v>65</v>
      </c>
      <c r="C17" s="11" t="s">
        <v>3</v>
      </c>
      <c r="D17" s="10" t="s">
        <v>21</v>
      </c>
      <c r="E17" s="16"/>
      <c r="F17" s="16"/>
      <c r="G17" s="16"/>
      <c r="H17" s="16">
        <f>27000+12500+5000+483+7000+9409</f>
        <v>61392</v>
      </c>
    </row>
    <row r="18" spans="1:8" s="22" customFormat="1" ht="26.4">
      <c r="A18" s="10">
        <v>110204</v>
      </c>
      <c r="B18" s="10" t="s">
        <v>66</v>
      </c>
      <c r="C18" s="11" t="s">
        <v>24</v>
      </c>
      <c r="D18" s="10" t="s">
        <v>21</v>
      </c>
      <c r="E18" s="16"/>
      <c r="F18" s="16"/>
      <c r="G18" s="16"/>
      <c r="H18" s="16">
        <f>637823+39000+28500+60000+1475814+45000</f>
        <v>2286137</v>
      </c>
    </row>
    <row r="19" spans="1:8" s="22" customFormat="1">
      <c r="A19" s="10">
        <v>110205</v>
      </c>
      <c r="B19" s="10" t="s">
        <v>61</v>
      </c>
      <c r="C19" s="11" t="s">
        <v>49</v>
      </c>
      <c r="D19" s="10" t="s">
        <v>21</v>
      </c>
      <c r="E19" s="16"/>
      <c r="F19" s="16"/>
      <c r="G19" s="16"/>
      <c r="H19" s="16">
        <f>20000+44400</f>
        <v>64400</v>
      </c>
    </row>
    <row r="20" spans="1:8" s="22" customFormat="1" ht="66">
      <c r="A20" s="10">
        <v>130203</v>
      </c>
      <c r="B20" s="10" t="s">
        <v>83</v>
      </c>
      <c r="C20" s="11" t="s">
        <v>84</v>
      </c>
      <c r="D20" s="10" t="s">
        <v>21</v>
      </c>
      <c r="E20" s="16"/>
      <c r="F20" s="16"/>
      <c r="G20" s="16"/>
      <c r="H20" s="16">
        <f>24400+90000+60000</f>
        <v>174400</v>
      </c>
    </row>
    <row r="21" spans="1:8" s="22" customFormat="1" ht="39.6">
      <c r="A21" s="10">
        <v>150101</v>
      </c>
      <c r="B21" s="10" t="s">
        <v>67</v>
      </c>
      <c r="C21" s="11" t="s">
        <v>4</v>
      </c>
      <c r="D21" s="10" t="s">
        <v>25</v>
      </c>
      <c r="E21" s="16">
        <f>H21</f>
        <v>1945897</v>
      </c>
      <c r="F21" s="16"/>
      <c r="G21" s="16"/>
      <c r="H21" s="16">
        <v>1945897</v>
      </c>
    </row>
    <row r="22" spans="1:8" s="22" customFormat="1" ht="39.6">
      <c r="A22" s="10">
        <v>150101</v>
      </c>
      <c r="B22" s="10" t="s">
        <v>67</v>
      </c>
      <c r="C22" s="11" t="s">
        <v>4</v>
      </c>
      <c r="D22" s="10" t="s">
        <v>26</v>
      </c>
      <c r="E22" s="16"/>
      <c r="F22" s="16"/>
      <c r="G22" s="16"/>
      <c r="H22" s="16">
        <v>148593</v>
      </c>
    </row>
    <row r="23" spans="1:8" s="22" customFormat="1" ht="39.6">
      <c r="A23" s="10">
        <v>150101</v>
      </c>
      <c r="B23" s="10" t="s">
        <v>67</v>
      </c>
      <c r="C23" s="11" t="s">
        <v>4</v>
      </c>
      <c r="D23" s="10" t="s">
        <v>27</v>
      </c>
      <c r="E23" s="16">
        <f>H23</f>
        <v>168264</v>
      </c>
      <c r="F23" s="16"/>
      <c r="G23" s="16"/>
      <c r="H23" s="16">
        <v>168264</v>
      </c>
    </row>
    <row r="24" spans="1:8" s="22" customFormat="1" ht="58.8" customHeight="1">
      <c r="A24" s="10">
        <v>150101</v>
      </c>
      <c r="B24" s="10" t="s">
        <v>67</v>
      </c>
      <c r="C24" s="11" t="s">
        <v>4</v>
      </c>
      <c r="D24" s="10" t="s">
        <v>28</v>
      </c>
      <c r="E24" s="16"/>
      <c r="F24" s="16"/>
      <c r="G24" s="16"/>
      <c r="H24" s="16">
        <v>1500</v>
      </c>
    </row>
    <row r="25" spans="1:8" s="22" customFormat="1" ht="61.8" customHeight="1">
      <c r="A25" s="10">
        <v>150101</v>
      </c>
      <c r="B25" s="10" t="s">
        <v>67</v>
      </c>
      <c r="C25" s="11" t="s">
        <v>4</v>
      </c>
      <c r="D25" s="10" t="s">
        <v>29</v>
      </c>
      <c r="E25" s="16"/>
      <c r="F25" s="16"/>
      <c r="G25" s="16"/>
      <c r="H25" s="16">
        <v>16274</v>
      </c>
    </row>
    <row r="26" spans="1:8" s="22" customFormat="1" ht="58.8" customHeight="1">
      <c r="A26" s="10">
        <v>150101</v>
      </c>
      <c r="B26" s="10" t="s">
        <v>67</v>
      </c>
      <c r="C26" s="11" t="s">
        <v>4</v>
      </c>
      <c r="D26" s="10" t="s">
        <v>30</v>
      </c>
      <c r="E26" s="16"/>
      <c r="F26" s="16"/>
      <c r="G26" s="16"/>
      <c r="H26" s="16">
        <v>8195</v>
      </c>
    </row>
    <row r="27" spans="1:8" s="22" customFormat="1" ht="29.4" customHeight="1">
      <c r="A27" s="10">
        <v>150101</v>
      </c>
      <c r="B27" s="10" t="s">
        <v>67</v>
      </c>
      <c r="C27" s="11" t="s">
        <v>4</v>
      </c>
      <c r="D27" s="10" t="s">
        <v>31</v>
      </c>
      <c r="E27" s="16"/>
      <c r="F27" s="16"/>
      <c r="G27" s="16"/>
      <c r="H27" s="16">
        <v>45000</v>
      </c>
    </row>
    <row r="28" spans="1:8" s="22" customFormat="1" ht="43.2" customHeight="1">
      <c r="A28" s="10">
        <v>150101</v>
      </c>
      <c r="B28" s="10" t="s">
        <v>67</v>
      </c>
      <c r="C28" s="11" t="s">
        <v>4</v>
      </c>
      <c r="D28" s="10" t="s">
        <v>32</v>
      </c>
      <c r="E28" s="16"/>
      <c r="F28" s="16"/>
      <c r="G28" s="16"/>
      <c r="H28" s="16">
        <v>39045</v>
      </c>
    </row>
    <row r="29" spans="1:8" s="22" customFormat="1" ht="39.6">
      <c r="A29" s="10">
        <v>150101</v>
      </c>
      <c r="B29" s="10" t="s">
        <v>67</v>
      </c>
      <c r="C29" s="11" t="s">
        <v>4</v>
      </c>
      <c r="D29" s="10" t="s">
        <v>33</v>
      </c>
      <c r="E29" s="16"/>
      <c r="F29" s="16"/>
      <c r="G29" s="16"/>
      <c r="H29" s="16">
        <v>260000</v>
      </c>
    </row>
    <row r="30" spans="1:8" s="22" customFormat="1" ht="26.4">
      <c r="A30" s="10">
        <v>150101</v>
      </c>
      <c r="B30" s="10" t="s">
        <v>67</v>
      </c>
      <c r="C30" s="11" t="s">
        <v>4</v>
      </c>
      <c r="D30" s="10" t="s">
        <v>44</v>
      </c>
      <c r="E30" s="16">
        <v>5000000.0999999996</v>
      </c>
      <c r="F30" s="16"/>
      <c r="G30" s="16"/>
      <c r="H30" s="16">
        <v>5000000.0999999996</v>
      </c>
    </row>
    <row r="31" spans="1:8" s="22" customFormat="1" ht="26.4">
      <c r="A31" s="10">
        <v>150101</v>
      </c>
      <c r="B31" s="10" t="s">
        <v>67</v>
      </c>
      <c r="C31" s="11" t="s">
        <v>4</v>
      </c>
      <c r="D31" s="10" t="s">
        <v>45</v>
      </c>
      <c r="E31" s="16">
        <v>964805.4</v>
      </c>
      <c r="F31" s="16"/>
      <c r="G31" s="16"/>
      <c r="H31" s="16">
        <v>964805.4</v>
      </c>
    </row>
    <row r="32" spans="1:8" s="22" customFormat="1" ht="39.6">
      <c r="A32" s="10">
        <v>150101</v>
      </c>
      <c r="B32" s="10" t="s">
        <v>67</v>
      </c>
      <c r="C32" s="11" t="s">
        <v>4</v>
      </c>
      <c r="D32" s="10" t="s">
        <v>46</v>
      </c>
      <c r="E32" s="16">
        <v>1600000</v>
      </c>
      <c r="F32" s="16"/>
      <c r="G32" s="16"/>
      <c r="H32" s="16">
        <v>1600000</v>
      </c>
    </row>
    <row r="33" spans="1:9" s="22" customFormat="1" ht="39.6">
      <c r="A33" s="10">
        <v>150101</v>
      </c>
      <c r="B33" s="10" t="s">
        <v>67</v>
      </c>
      <c r="C33" s="11" t="s">
        <v>4</v>
      </c>
      <c r="D33" s="10" t="s">
        <v>47</v>
      </c>
      <c r="E33" s="16">
        <v>720000</v>
      </c>
      <c r="F33" s="16"/>
      <c r="G33" s="16"/>
      <c r="H33" s="16">
        <v>720000</v>
      </c>
    </row>
    <row r="34" spans="1:9" s="22" customFormat="1" ht="33" customHeight="1">
      <c r="A34" s="10">
        <v>150101</v>
      </c>
      <c r="B34" s="10" t="s">
        <v>67</v>
      </c>
      <c r="C34" s="11" t="s">
        <v>4</v>
      </c>
      <c r="D34" s="10" t="s">
        <v>48</v>
      </c>
      <c r="E34" s="16">
        <v>630000</v>
      </c>
      <c r="F34" s="16"/>
      <c r="G34" s="16"/>
      <c r="H34" s="16">
        <v>630000</v>
      </c>
    </row>
    <row r="35" spans="1:9" s="22" customFormat="1" ht="34.799999999999997" customHeight="1">
      <c r="A35" s="10">
        <v>150101</v>
      </c>
      <c r="B35" s="10" t="s">
        <v>67</v>
      </c>
      <c r="C35" s="11" t="s">
        <v>4</v>
      </c>
      <c r="D35" s="29" t="s">
        <v>74</v>
      </c>
      <c r="E35" s="16"/>
      <c r="F35" s="16"/>
      <c r="G35" s="16"/>
      <c r="H35" s="16">
        <v>7032</v>
      </c>
    </row>
    <row r="36" spans="1:9" s="22" customFormat="1" ht="33" customHeight="1">
      <c r="A36" s="10">
        <v>150101</v>
      </c>
      <c r="B36" s="10" t="s">
        <v>67</v>
      </c>
      <c r="C36" s="11" t="s">
        <v>4</v>
      </c>
      <c r="D36" s="29" t="s">
        <v>75</v>
      </c>
      <c r="E36" s="16"/>
      <c r="F36" s="16"/>
      <c r="G36" s="16"/>
      <c r="H36" s="16">
        <v>1450</v>
      </c>
    </row>
    <row r="37" spans="1:9" s="22" customFormat="1" ht="43.8" customHeight="1">
      <c r="A37" s="10">
        <v>150101</v>
      </c>
      <c r="B37" s="10" t="s">
        <v>67</v>
      </c>
      <c r="C37" s="11" t="s">
        <v>4</v>
      </c>
      <c r="D37" s="29" t="s">
        <v>76</v>
      </c>
      <c r="E37" s="16"/>
      <c r="F37" s="16"/>
      <c r="G37" s="16"/>
      <c r="H37" s="16">
        <v>4962</v>
      </c>
    </row>
    <row r="38" spans="1:9" s="22" customFormat="1" ht="39" customHeight="1">
      <c r="A38" s="10">
        <v>150101</v>
      </c>
      <c r="B38" s="10" t="s">
        <v>67</v>
      </c>
      <c r="C38" s="11" t="s">
        <v>4</v>
      </c>
      <c r="D38" s="29" t="s">
        <v>77</v>
      </c>
      <c r="E38" s="16"/>
      <c r="F38" s="16"/>
      <c r="G38" s="16"/>
      <c r="H38" s="16">
        <v>4572</v>
      </c>
    </row>
    <row r="39" spans="1:9" s="22" customFormat="1" ht="36">
      <c r="A39" s="10">
        <v>150101</v>
      </c>
      <c r="B39" s="10" t="s">
        <v>67</v>
      </c>
      <c r="C39" s="11" t="s">
        <v>4</v>
      </c>
      <c r="D39" s="29" t="s">
        <v>78</v>
      </c>
      <c r="E39" s="16"/>
      <c r="F39" s="16"/>
      <c r="G39" s="16"/>
      <c r="H39" s="16">
        <v>3978</v>
      </c>
    </row>
    <row r="40" spans="1:9" s="22" customFormat="1" ht="26.4">
      <c r="A40" s="10">
        <v>150101</v>
      </c>
      <c r="B40" s="10" t="s">
        <v>67</v>
      </c>
      <c r="C40" s="11" t="s">
        <v>4</v>
      </c>
      <c r="D40" s="6" t="s">
        <v>79</v>
      </c>
      <c r="E40" s="16"/>
      <c r="F40" s="16"/>
      <c r="G40" s="16"/>
      <c r="H40" s="16">
        <v>8000</v>
      </c>
    </row>
    <row r="41" spans="1:9" s="22" customFormat="1" ht="26.4">
      <c r="A41" s="10">
        <v>150101</v>
      </c>
      <c r="B41" s="10" t="s">
        <v>67</v>
      </c>
      <c r="C41" s="11" t="s">
        <v>4</v>
      </c>
      <c r="D41" s="6" t="s">
        <v>81</v>
      </c>
      <c r="E41" s="16">
        <v>876691</v>
      </c>
      <c r="F41" s="16"/>
      <c r="G41" s="16"/>
      <c r="H41" s="16">
        <v>876691</v>
      </c>
    </row>
    <row r="42" spans="1:9" s="22" customFormat="1" ht="26.4">
      <c r="A42" s="10">
        <v>150101</v>
      </c>
      <c r="B42" s="10" t="s">
        <v>67</v>
      </c>
      <c r="C42" s="11" t="s">
        <v>4</v>
      </c>
      <c r="D42" s="6" t="s">
        <v>109</v>
      </c>
      <c r="E42" s="16"/>
      <c r="F42" s="16"/>
      <c r="G42" s="16"/>
      <c r="H42" s="16">
        <v>99609</v>
      </c>
      <c r="I42" s="21"/>
    </row>
    <row r="43" spans="1:9" s="22" customFormat="1" ht="26.4">
      <c r="A43" s="10">
        <v>150101</v>
      </c>
      <c r="B43" s="10" t="s">
        <v>67</v>
      </c>
      <c r="C43" s="11" t="s">
        <v>4</v>
      </c>
      <c r="D43" s="6" t="s">
        <v>85</v>
      </c>
      <c r="E43" s="16"/>
      <c r="F43" s="16"/>
      <c r="G43" s="16"/>
      <c r="H43" s="16">
        <v>7000</v>
      </c>
      <c r="I43" s="21"/>
    </row>
    <row r="44" spans="1:9" s="22" customFormat="1" ht="26.4">
      <c r="A44" s="10">
        <v>150101</v>
      </c>
      <c r="B44" s="10" t="s">
        <v>67</v>
      </c>
      <c r="C44" s="11" t="s">
        <v>4</v>
      </c>
      <c r="D44" s="6" t="s">
        <v>86</v>
      </c>
      <c r="E44" s="16"/>
      <c r="F44" s="16"/>
      <c r="G44" s="16"/>
      <c r="H44" s="16">
        <v>7000</v>
      </c>
      <c r="I44" s="21"/>
    </row>
    <row r="45" spans="1:9" s="22" customFormat="1" ht="26.4">
      <c r="A45" s="10">
        <v>150101</v>
      </c>
      <c r="B45" s="10" t="s">
        <v>67</v>
      </c>
      <c r="C45" s="11" t="s">
        <v>4</v>
      </c>
      <c r="D45" s="6" t="s">
        <v>87</v>
      </c>
      <c r="E45" s="16"/>
      <c r="F45" s="16"/>
      <c r="G45" s="16"/>
      <c r="H45" s="16">
        <v>7000</v>
      </c>
      <c r="I45" s="21"/>
    </row>
    <row r="46" spans="1:9" s="22" customFormat="1" ht="26.4">
      <c r="A46" s="10">
        <v>150101</v>
      </c>
      <c r="B46" s="10" t="s">
        <v>67</v>
      </c>
      <c r="C46" s="11" t="s">
        <v>4</v>
      </c>
      <c r="D46" s="6" t="s">
        <v>88</v>
      </c>
      <c r="E46" s="16"/>
      <c r="F46" s="16"/>
      <c r="G46" s="16"/>
      <c r="H46" s="16">
        <v>7000</v>
      </c>
      <c r="I46" s="21"/>
    </row>
    <row r="47" spans="1:9" s="22" customFormat="1" ht="26.4">
      <c r="A47" s="10">
        <v>150101</v>
      </c>
      <c r="B47" s="10" t="s">
        <v>67</v>
      </c>
      <c r="C47" s="11" t="s">
        <v>4</v>
      </c>
      <c r="D47" s="6" t="s">
        <v>89</v>
      </c>
      <c r="E47" s="16"/>
      <c r="F47" s="16"/>
      <c r="G47" s="16"/>
      <c r="H47" s="16">
        <v>7000</v>
      </c>
      <c r="I47" s="21"/>
    </row>
    <row r="48" spans="1:9" s="22" customFormat="1" ht="26.4">
      <c r="A48" s="10">
        <v>150101</v>
      </c>
      <c r="B48" s="10" t="s">
        <v>67</v>
      </c>
      <c r="C48" s="11" t="s">
        <v>4</v>
      </c>
      <c r="D48" s="6" t="s">
        <v>90</v>
      </c>
      <c r="E48" s="16"/>
      <c r="F48" s="16"/>
      <c r="G48" s="16"/>
      <c r="H48" s="16">
        <v>7000</v>
      </c>
      <c r="I48" s="21"/>
    </row>
    <row r="49" spans="1:9" s="22" customFormat="1" ht="26.4">
      <c r="A49" s="10">
        <v>150101</v>
      </c>
      <c r="B49" s="10" t="s">
        <v>67</v>
      </c>
      <c r="C49" s="11" t="s">
        <v>4</v>
      </c>
      <c r="D49" s="6" t="s">
        <v>91</v>
      </c>
      <c r="E49" s="16"/>
      <c r="F49" s="16"/>
      <c r="G49" s="16"/>
      <c r="H49" s="16">
        <v>7000</v>
      </c>
      <c r="I49" s="21"/>
    </row>
    <row r="50" spans="1:9" s="22" customFormat="1" ht="26.4">
      <c r="A50" s="10">
        <v>150101</v>
      </c>
      <c r="B50" s="10" t="s">
        <v>67</v>
      </c>
      <c r="C50" s="11" t="s">
        <v>4</v>
      </c>
      <c r="D50" s="6" t="s">
        <v>92</v>
      </c>
      <c r="E50" s="16"/>
      <c r="F50" s="16"/>
      <c r="G50" s="16"/>
      <c r="H50" s="16">
        <v>7000</v>
      </c>
      <c r="I50" s="21"/>
    </row>
    <row r="51" spans="1:9" s="22" customFormat="1" ht="26.4">
      <c r="A51" s="10">
        <v>150101</v>
      </c>
      <c r="B51" s="10" t="s">
        <v>67</v>
      </c>
      <c r="C51" s="11" t="s">
        <v>4</v>
      </c>
      <c r="D51" s="6" t="s">
        <v>93</v>
      </c>
      <c r="E51" s="16"/>
      <c r="F51" s="16"/>
      <c r="G51" s="16"/>
      <c r="H51" s="16">
        <v>7000</v>
      </c>
      <c r="I51" s="21"/>
    </row>
    <row r="52" spans="1:9" s="22" customFormat="1" ht="26.4">
      <c r="A52" s="10">
        <v>150101</v>
      </c>
      <c r="B52" s="10" t="s">
        <v>67</v>
      </c>
      <c r="C52" s="11" t="s">
        <v>4</v>
      </c>
      <c r="D52" s="6" t="s">
        <v>94</v>
      </c>
      <c r="E52" s="16"/>
      <c r="F52" s="16"/>
      <c r="G52" s="16"/>
      <c r="H52" s="16">
        <v>7000</v>
      </c>
      <c r="I52" s="21"/>
    </row>
    <row r="53" spans="1:9" s="22" customFormat="1" ht="26.4">
      <c r="A53" s="10">
        <v>150101</v>
      </c>
      <c r="B53" s="10" t="s">
        <v>67</v>
      </c>
      <c r="C53" s="11" t="s">
        <v>4</v>
      </c>
      <c r="D53" s="6" t="s">
        <v>95</v>
      </c>
      <c r="E53" s="16"/>
      <c r="F53" s="16"/>
      <c r="G53" s="16"/>
      <c r="H53" s="16">
        <v>7000</v>
      </c>
      <c r="I53" s="21"/>
    </row>
    <row r="54" spans="1:9" s="22" customFormat="1" ht="26.4">
      <c r="A54" s="10">
        <v>150101</v>
      </c>
      <c r="B54" s="10" t="s">
        <v>67</v>
      </c>
      <c r="C54" s="11" t="s">
        <v>4</v>
      </c>
      <c r="D54" s="6" t="s">
        <v>96</v>
      </c>
      <c r="E54" s="16"/>
      <c r="F54" s="16"/>
      <c r="G54" s="16"/>
      <c r="H54" s="16">
        <v>7000</v>
      </c>
      <c r="I54" s="21"/>
    </row>
    <row r="55" spans="1:9" s="22" customFormat="1">
      <c r="A55" s="10">
        <v>150101</v>
      </c>
      <c r="B55" s="10" t="s">
        <v>67</v>
      </c>
      <c r="C55" s="11" t="s">
        <v>4</v>
      </c>
      <c r="D55" s="6" t="s">
        <v>97</v>
      </c>
      <c r="E55" s="16">
        <v>95000</v>
      </c>
      <c r="F55" s="16"/>
      <c r="G55" s="16"/>
      <c r="H55" s="16">
        <v>95000</v>
      </c>
      <c r="I55" s="21"/>
    </row>
    <row r="56" spans="1:9" s="22" customFormat="1">
      <c r="A56" s="10">
        <v>150101</v>
      </c>
      <c r="B56" s="10" t="s">
        <v>67</v>
      </c>
      <c r="C56" s="11" t="s">
        <v>4</v>
      </c>
      <c r="D56" s="6" t="s">
        <v>98</v>
      </c>
      <c r="E56" s="16">
        <v>95000</v>
      </c>
      <c r="F56" s="16"/>
      <c r="G56" s="16"/>
      <c r="H56" s="16">
        <v>95000</v>
      </c>
      <c r="I56" s="21"/>
    </row>
    <row r="57" spans="1:9" s="22" customFormat="1" ht="26.4">
      <c r="A57" s="10">
        <v>150101</v>
      </c>
      <c r="B57" s="10" t="s">
        <v>67</v>
      </c>
      <c r="C57" s="11" t="s">
        <v>4</v>
      </c>
      <c r="D57" s="6" t="s">
        <v>99</v>
      </c>
      <c r="E57" s="16">
        <v>95000</v>
      </c>
      <c r="F57" s="16"/>
      <c r="G57" s="16"/>
      <c r="H57" s="16">
        <v>95000</v>
      </c>
      <c r="I57" s="21"/>
    </row>
    <row r="58" spans="1:9" s="22" customFormat="1" ht="26.4">
      <c r="A58" s="10">
        <v>150101</v>
      </c>
      <c r="B58" s="10" t="s">
        <v>67</v>
      </c>
      <c r="C58" s="11" t="s">
        <v>4</v>
      </c>
      <c r="D58" s="6" t="s">
        <v>100</v>
      </c>
      <c r="E58" s="16">
        <v>95000</v>
      </c>
      <c r="F58" s="16"/>
      <c r="G58" s="16"/>
      <c r="H58" s="16">
        <v>95000</v>
      </c>
      <c r="I58" s="21"/>
    </row>
    <row r="59" spans="1:9" s="22" customFormat="1" ht="26.4">
      <c r="A59" s="10">
        <v>150101</v>
      </c>
      <c r="B59" s="10" t="s">
        <v>67</v>
      </c>
      <c r="C59" s="11" t="s">
        <v>4</v>
      </c>
      <c r="D59" s="6" t="s">
        <v>101</v>
      </c>
      <c r="E59" s="16">
        <v>95000</v>
      </c>
      <c r="F59" s="16"/>
      <c r="G59" s="16"/>
      <c r="H59" s="16">
        <v>95000</v>
      </c>
      <c r="I59" s="21"/>
    </row>
    <row r="60" spans="1:9" s="22" customFormat="1" ht="26.4">
      <c r="A60" s="10">
        <v>150101</v>
      </c>
      <c r="B60" s="10" t="s">
        <v>67</v>
      </c>
      <c r="C60" s="11" t="s">
        <v>4</v>
      </c>
      <c r="D60" s="6" t="s">
        <v>102</v>
      </c>
      <c r="E60" s="16">
        <v>95000</v>
      </c>
      <c r="F60" s="16"/>
      <c r="G60" s="16"/>
      <c r="H60" s="16">
        <v>95000</v>
      </c>
      <c r="I60" s="21"/>
    </row>
    <row r="61" spans="1:9" s="22" customFormat="1" ht="26.4">
      <c r="A61" s="10">
        <v>150101</v>
      </c>
      <c r="B61" s="10" t="s">
        <v>67</v>
      </c>
      <c r="C61" s="11" t="s">
        <v>4</v>
      </c>
      <c r="D61" s="6" t="s">
        <v>103</v>
      </c>
      <c r="E61" s="16">
        <v>95000</v>
      </c>
      <c r="F61" s="16"/>
      <c r="G61" s="16"/>
      <c r="H61" s="16">
        <v>95000</v>
      </c>
      <c r="I61" s="21"/>
    </row>
    <row r="62" spans="1:9" s="22" customFormat="1" ht="26.4">
      <c r="A62" s="10">
        <v>150101</v>
      </c>
      <c r="B62" s="10" t="s">
        <v>67</v>
      </c>
      <c r="C62" s="11" t="s">
        <v>4</v>
      </c>
      <c r="D62" s="6" t="s">
        <v>104</v>
      </c>
      <c r="E62" s="16">
        <v>95000</v>
      </c>
      <c r="F62" s="16"/>
      <c r="G62" s="16"/>
      <c r="H62" s="16">
        <v>95000</v>
      </c>
      <c r="I62" s="21"/>
    </row>
    <row r="63" spans="1:9" s="22" customFormat="1" ht="26.4">
      <c r="A63" s="10">
        <v>150101</v>
      </c>
      <c r="B63" s="10" t="s">
        <v>67</v>
      </c>
      <c r="C63" s="11" t="s">
        <v>4</v>
      </c>
      <c r="D63" s="6" t="s">
        <v>105</v>
      </c>
      <c r="E63" s="16">
        <v>95000</v>
      </c>
      <c r="F63" s="16"/>
      <c r="G63" s="16"/>
      <c r="H63" s="16">
        <v>95000</v>
      </c>
      <c r="I63" s="21"/>
    </row>
    <row r="64" spans="1:9" s="22" customFormat="1">
      <c r="A64" s="10">
        <v>150101</v>
      </c>
      <c r="B64" s="10" t="s">
        <v>67</v>
      </c>
      <c r="C64" s="11" t="s">
        <v>4</v>
      </c>
      <c r="D64" s="29" t="s">
        <v>106</v>
      </c>
      <c r="E64" s="16">
        <v>95000</v>
      </c>
      <c r="F64" s="16"/>
      <c r="G64" s="16"/>
      <c r="H64" s="16">
        <v>95000</v>
      </c>
      <c r="I64" s="21"/>
    </row>
    <row r="65" spans="1:9" s="22" customFormat="1">
      <c r="A65" s="10">
        <v>150101</v>
      </c>
      <c r="B65" s="10" t="s">
        <v>67</v>
      </c>
      <c r="C65" s="11" t="s">
        <v>4</v>
      </c>
      <c r="D65" s="29" t="s">
        <v>107</v>
      </c>
      <c r="E65" s="16">
        <v>95000</v>
      </c>
      <c r="F65" s="16"/>
      <c r="G65" s="16"/>
      <c r="H65" s="16">
        <v>95000</v>
      </c>
      <c r="I65" s="21"/>
    </row>
    <row r="66" spans="1:9" s="22" customFormat="1">
      <c r="A66" s="10">
        <v>150101</v>
      </c>
      <c r="B66" s="10" t="s">
        <v>67</v>
      </c>
      <c r="C66" s="11" t="s">
        <v>4</v>
      </c>
      <c r="D66" s="29" t="s">
        <v>108</v>
      </c>
      <c r="E66" s="16">
        <v>95000</v>
      </c>
      <c r="F66" s="16"/>
      <c r="G66" s="16"/>
      <c r="H66" s="16">
        <v>95000</v>
      </c>
      <c r="I66" s="21" t="e">
        <f>H21+H22+H23+H24+H25+H26+H27+H28+H29+H30+H31+H32+H33+H34+H35+H36+H37+H38+H39+H40+H41+H42+H43+H44+H45+H46+H47+H48+H49+H50+H51+H52+H53+H54+H55+H56+H57+H58+H59+H60+H61+H62+H63+H64+H65+H66+H67+H68+#REF!+#REF!+H69+H70</f>
        <v>#REF!</v>
      </c>
    </row>
    <row r="67" spans="1:9" s="22" customFormat="1">
      <c r="A67" s="10">
        <v>150101</v>
      </c>
      <c r="B67" s="10" t="s">
        <v>67</v>
      </c>
      <c r="C67" s="11" t="s">
        <v>4</v>
      </c>
      <c r="D67" s="29" t="s">
        <v>111</v>
      </c>
      <c r="E67" s="16">
        <v>15000</v>
      </c>
      <c r="F67" s="16"/>
      <c r="G67" s="16"/>
      <c r="H67" s="16">
        <v>15000</v>
      </c>
      <c r="I67" s="21"/>
    </row>
    <row r="68" spans="1:9" s="22" customFormat="1">
      <c r="A68" s="10">
        <v>150101</v>
      </c>
      <c r="B68" s="10" t="s">
        <v>67</v>
      </c>
      <c r="C68" s="11" t="s">
        <v>4</v>
      </c>
      <c r="D68" s="30" t="s">
        <v>112</v>
      </c>
      <c r="E68" s="16">
        <f>84000+72252</f>
        <v>156252</v>
      </c>
      <c r="F68" s="16"/>
      <c r="G68" s="16"/>
      <c r="H68" s="16">
        <f>84000+72252</f>
        <v>156252</v>
      </c>
      <c r="I68" s="21"/>
    </row>
    <row r="69" spans="1:9" s="22" customFormat="1" ht="26.4">
      <c r="A69" s="10">
        <v>150101</v>
      </c>
      <c r="B69" s="10" t="s">
        <v>67</v>
      </c>
      <c r="C69" s="11" t="s">
        <v>4</v>
      </c>
      <c r="D69" s="30" t="s">
        <v>113</v>
      </c>
      <c r="E69" s="16"/>
      <c r="F69" s="16"/>
      <c r="G69" s="16"/>
      <c r="H69" s="16">
        <v>90000</v>
      </c>
      <c r="I69" s="21"/>
    </row>
    <row r="70" spans="1:9" s="22" customFormat="1" ht="26.4">
      <c r="A70" s="10">
        <v>150101</v>
      </c>
      <c r="B70" s="10" t="s">
        <v>67</v>
      </c>
      <c r="C70" s="11" t="s">
        <v>4</v>
      </c>
      <c r="D70" s="30" t="s">
        <v>114</v>
      </c>
      <c r="E70" s="16"/>
      <c r="F70" s="16"/>
      <c r="G70" s="16"/>
      <c r="H70" s="16">
        <v>250000</v>
      </c>
      <c r="I70" s="21"/>
    </row>
    <row r="71" spans="1:9" s="22" customFormat="1" ht="26.4">
      <c r="A71" s="10">
        <v>150202</v>
      </c>
      <c r="B71" s="10" t="s">
        <v>68</v>
      </c>
      <c r="C71" s="11" t="s">
        <v>34</v>
      </c>
      <c r="D71" s="31" t="s">
        <v>115</v>
      </c>
      <c r="E71" s="16"/>
      <c r="F71" s="16"/>
      <c r="G71" s="16"/>
      <c r="H71" s="16">
        <f>28542+50000</f>
        <v>78542</v>
      </c>
    </row>
    <row r="72" spans="1:9" s="22" customFormat="1" ht="52.8">
      <c r="A72" s="10">
        <v>170703</v>
      </c>
      <c r="B72" s="10" t="s">
        <v>69</v>
      </c>
      <c r="C72" s="11" t="s">
        <v>35</v>
      </c>
      <c r="D72" s="31" t="s">
        <v>43</v>
      </c>
      <c r="E72" s="32"/>
      <c r="F72" s="32"/>
      <c r="G72" s="32"/>
      <c r="H72" s="16">
        <v>163270</v>
      </c>
    </row>
    <row r="73" spans="1:9" s="22" customFormat="1" ht="66">
      <c r="A73" s="10">
        <v>170703</v>
      </c>
      <c r="B73" s="10" t="s">
        <v>69</v>
      </c>
      <c r="C73" s="11" t="s">
        <v>35</v>
      </c>
      <c r="D73" s="10" t="s">
        <v>36</v>
      </c>
      <c r="E73" s="16"/>
      <c r="F73" s="16"/>
      <c r="G73" s="16"/>
      <c r="H73" s="16">
        <f>192359+5500</f>
        <v>197859</v>
      </c>
    </row>
    <row r="74" spans="1:9" s="22" customFormat="1" ht="52.8">
      <c r="A74" s="10">
        <v>170703</v>
      </c>
      <c r="B74" s="10" t="s">
        <v>69</v>
      </c>
      <c r="C74" s="11" t="s">
        <v>35</v>
      </c>
      <c r="D74" s="10" t="s">
        <v>50</v>
      </c>
      <c r="E74" s="16"/>
      <c r="F74" s="16"/>
      <c r="G74" s="16"/>
      <c r="H74" s="16">
        <f>11500+7500</f>
        <v>19000</v>
      </c>
      <c r="I74" s="21">
        <f>H72+H73+H74</f>
        <v>380129</v>
      </c>
    </row>
    <row r="75" spans="1:9" s="22" customFormat="1" ht="52.8">
      <c r="A75" s="10">
        <v>180409</v>
      </c>
      <c r="B75" s="10" t="s">
        <v>67</v>
      </c>
      <c r="C75" s="11" t="s">
        <v>37</v>
      </c>
      <c r="D75" s="10" t="s">
        <v>51</v>
      </c>
      <c r="E75" s="16"/>
      <c r="F75" s="16"/>
      <c r="G75" s="16"/>
      <c r="H75" s="16">
        <f>170000+32000</f>
        <v>202000</v>
      </c>
    </row>
    <row r="76" spans="1:9" s="22" customFormat="1" ht="60" customHeight="1">
      <c r="A76" s="10">
        <v>180409</v>
      </c>
      <c r="B76" s="10" t="s">
        <v>67</v>
      </c>
      <c r="C76" s="11" t="s">
        <v>37</v>
      </c>
      <c r="D76" s="10" t="s">
        <v>80</v>
      </c>
      <c r="E76" s="16"/>
      <c r="F76" s="16"/>
      <c r="G76" s="16"/>
      <c r="H76" s="16">
        <f>28801+52990+20000</f>
        <v>101791</v>
      </c>
    </row>
    <row r="77" spans="1:9" s="22" customFormat="1" ht="60" customHeight="1">
      <c r="A77" s="10">
        <v>180409</v>
      </c>
      <c r="B77" s="10" t="s">
        <v>67</v>
      </c>
      <c r="C77" s="11" t="s">
        <v>37</v>
      </c>
      <c r="D77" s="10" t="s">
        <v>117</v>
      </c>
      <c r="E77" s="16"/>
      <c r="F77" s="16"/>
      <c r="G77" s="16"/>
      <c r="H77" s="16">
        <v>18000</v>
      </c>
    </row>
    <row r="78" spans="1:9" s="22" customFormat="1" ht="52.8">
      <c r="A78" s="10">
        <v>250344</v>
      </c>
      <c r="B78" s="10" t="s">
        <v>70</v>
      </c>
      <c r="C78" s="11" t="s">
        <v>6</v>
      </c>
      <c r="D78" s="10" t="s">
        <v>38</v>
      </c>
      <c r="E78" s="16"/>
      <c r="F78" s="16"/>
      <c r="G78" s="16"/>
      <c r="H78" s="16">
        <f>31000</f>
        <v>31000</v>
      </c>
    </row>
    <row r="79" spans="1:9" s="22" customFormat="1" ht="60" customHeight="1">
      <c r="A79" s="10">
        <v>250344</v>
      </c>
      <c r="B79" s="10" t="s">
        <v>70</v>
      </c>
      <c r="C79" s="11" t="s">
        <v>6</v>
      </c>
      <c r="D79" s="10" t="s">
        <v>82</v>
      </c>
      <c r="E79" s="16"/>
      <c r="F79" s="16"/>
      <c r="G79" s="16"/>
      <c r="H79" s="16">
        <v>15000</v>
      </c>
    </row>
    <row r="80" spans="1:9">
      <c r="A80" s="24"/>
      <c r="B80" s="6" t="s">
        <v>39</v>
      </c>
      <c r="C80" s="6"/>
      <c r="D80" s="6"/>
      <c r="E80" s="17"/>
      <c r="F80" s="17"/>
      <c r="G80" s="18"/>
      <c r="H80" s="16">
        <f>SUM(H9:H79)</f>
        <v>24619228.519999996</v>
      </c>
    </row>
    <row r="83" spans="1:7" s="28" customFormat="1" ht="18">
      <c r="A83" s="27"/>
      <c r="B83" s="27"/>
      <c r="C83" s="27" t="s">
        <v>11</v>
      </c>
      <c r="D83" s="27"/>
      <c r="E83" s="27" t="s">
        <v>12</v>
      </c>
      <c r="G83" s="28" t="s">
        <v>0</v>
      </c>
    </row>
  </sheetData>
  <pageMargins left="0.70866141732283472" right="0.70866141732283472" top="1.1417322834645669" bottom="0.74803149606299213" header="0.31496062992125984" footer="0.31496062992125984"/>
  <pageSetup paperSize="9" scale="74" orientation="landscape" r:id="rId1"/>
  <rowBreaks count="3" manualBreakCount="3">
    <brk id="23" max="7" man="1"/>
    <brk id="59" max="7" man="1"/>
    <brk id="7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фінуправління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ерошова</dc:creator>
  <cp:lastModifiedBy>User</cp:lastModifiedBy>
  <cp:lastPrinted>2016-11-01T10:15:23Z</cp:lastPrinted>
  <dcterms:created xsi:type="dcterms:W3CDTF">2005-01-16T13:59:48Z</dcterms:created>
  <dcterms:modified xsi:type="dcterms:W3CDTF">2016-12-27T12:21:38Z</dcterms:modified>
</cp:coreProperties>
</file>