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" windowWidth="7500" windowHeight="5772"/>
  </bookViews>
  <sheets>
    <sheet name="Лист1" sheetId="1" r:id="rId1"/>
  </sheets>
  <definedNames>
    <definedName name="_xlnm.Print_Titles" localSheetId="0">Лист1!$6:$6</definedName>
  </definedNames>
  <calcPr calcId="125725" fullCalcOnLoad="1"/>
</workbook>
</file>

<file path=xl/calcChain.xml><?xml version="1.0" encoding="utf-8"?>
<calcChain xmlns="http://schemas.openxmlformats.org/spreadsheetml/2006/main">
  <c r="F46" i="1"/>
  <c r="E43"/>
  <c r="E11"/>
  <c r="F35"/>
  <c r="F54"/>
  <c r="F23"/>
  <c r="G47"/>
  <c r="F24"/>
  <c r="F33"/>
  <c r="F31"/>
  <c r="F28"/>
  <c r="E40"/>
  <c r="F49"/>
  <c r="G49"/>
  <c r="G39"/>
  <c r="G26"/>
  <c r="G17"/>
  <c r="F32"/>
  <c r="G32"/>
  <c r="F30"/>
  <c r="G21"/>
  <c r="G53"/>
  <c r="G20"/>
  <c r="G46"/>
  <c r="E19"/>
  <c r="E54"/>
  <c r="G27"/>
  <c r="G8"/>
  <c r="G34"/>
  <c r="G10"/>
  <c r="G15"/>
  <c r="G16"/>
  <c r="G14"/>
  <c r="G12"/>
  <c r="G29"/>
  <c r="G28"/>
  <c r="G35"/>
  <c r="G33"/>
  <c r="G31"/>
  <c r="G24"/>
  <c r="G23"/>
  <c r="G9"/>
  <c r="G52"/>
  <c r="G41"/>
  <c r="G51"/>
  <c r="G45"/>
  <c r="G48"/>
  <c r="G44"/>
  <c r="G43"/>
  <c r="G42"/>
  <c r="G40"/>
  <c r="G37"/>
  <c r="G36"/>
  <c r="G22"/>
  <c r="G18"/>
  <c r="G13"/>
  <c r="G11"/>
  <c r="G19"/>
  <c r="G30"/>
  <c r="G54"/>
</calcChain>
</file>

<file path=xl/sharedStrings.xml><?xml version="1.0" encoding="utf-8"?>
<sst xmlns="http://schemas.openxmlformats.org/spreadsheetml/2006/main" count="141" uniqueCount="99">
  <si>
    <t xml:space="preserve"> В С Ь О Г О</t>
  </si>
  <si>
    <t xml:space="preserve"> </t>
  </si>
  <si>
    <t>Благоустрій міст, сіл, селищ</t>
  </si>
  <si>
    <t>Заходи з організації рятування на водах</t>
  </si>
  <si>
    <t>О10116</t>
  </si>
  <si>
    <t>Органи місцевого самоврядування</t>
  </si>
  <si>
    <t>Бібліотеки</t>
  </si>
  <si>
    <t>Капітальні вкладення</t>
  </si>
  <si>
    <t>Видатки на фінансування робіт, пов язаних з будівництвом, реконструкцією, ремонтом та утриманням автомобільних доріг загального користування</t>
  </si>
  <si>
    <t>О91209</t>
  </si>
  <si>
    <t>Фінансова підтримка громадських організацій інвалідів і ветеранів</t>
  </si>
  <si>
    <t>О90412</t>
  </si>
  <si>
    <t>Інші видатки на соціальний захист населення</t>
  </si>
  <si>
    <t>Інші культурно-освітні заклади та заходи</t>
  </si>
  <si>
    <t>О70101</t>
  </si>
  <si>
    <t>Дошкільні заклади освіти</t>
  </si>
  <si>
    <t>Палацм і будинки культури,, клуби та інші заклади клубного типу</t>
  </si>
  <si>
    <t>Комбінати комунальних підприємств,районні виробничі об'єднання та інші підприємства,установи та організації житлово-комунального господарства</t>
  </si>
  <si>
    <t>Код відомчої/ тимчасової класифікації видатків та кредитування місцевого бюджету</t>
  </si>
  <si>
    <t>Код функцірнальної класифікації видатків та кредитування бюджету</t>
  </si>
  <si>
    <t xml:space="preserve">Найменування згідно з  тимчасової відомчої/ тимчасової  класифікації видатків та кредитування місцевого бюджету </t>
  </si>
  <si>
    <t>Найменування місцевої (регіональної) програми</t>
  </si>
  <si>
    <t>Загальний фонд</t>
  </si>
  <si>
    <t>Спеціальний фонд</t>
  </si>
  <si>
    <t>Разом загальний та спеціальний фонд</t>
  </si>
  <si>
    <t>Землеустрій</t>
  </si>
  <si>
    <t>О620</t>
  </si>
  <si>
    <t>О421</t>
  </si>
  <si>
    <t>О456</t>
  </si>
  <si>
    <t>О320</t>
  </si>
  <si>
    <t>О511</t>
  </si>
  <si>
    <t>О810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</si>
  <si>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</si>
  <si>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Внески органів влади Автономної Республіки Крим та органів місцевого самоврядування у статутні капітали суб'єктів підприємницької діяльності</t>
  </si>
  <si>
    <t>О490</t>
  </si>
  <si>
    <t>Міська програма здійснення внесків до статутного капіталу комунального підприємства "Ринок" на 2015 рік</t>
  </si>
  <si>
    <t>О111</t>
  </si>
  <si>
    <t>О910</t>
  </si>
  <si>
    <t>О180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</si>
  <si>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</si>
  <si>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О433</t>
  </si>
  <si>
    <t>Розробка схем та проекних рішень масового застосування</t>
  </si>
  <si>
    <t>до рішення Зеленодольської міської ради</t>
  </si>
  <si>
    <t>Програма фінансової підтримки Зеленодольської громадської організації пенсіонерів "Ветеран" на 2016 рік</t>
  </si>
  <si>
    <t>Програма з розвитку фізичної культури і спорту на 2016 рік</t>
  </si>
  <si>
    <t>Програма розробки генерального плану м.Зеленодольськ на 2016 рік</t>
  </si>
  <si>
    <t>Програма проведення заходів із землеустрою  на 2016 рік</t>
  </si>
  <si>
    <t>Програма заходів з організації рятування на водах на 2016 рік</t>
  </si>
  <si>
    <t>Екологічна програма використання коштів фонду охорони навколишнього природного середовища Зеленодольської міської ради на 2016 рік</t>
  </si>
  <si>
    <t>Програма матеріальної допомоги  населенню Зеленодольської об єднаної територіальної громади на 2016 рік</t>
  </si>
  <si>
    <t>О824</t>
  </si>
  <si>
    <t>О828</t>
  </si>
  <si>
    <t>Програма  економічного і соціального розвитку Зеленодольської об єднаної територіальної громади на 2016 рік</t>
  </si>
  <si>
    <t>О3</t>
  </si>
  <si>
    <t>Виконавчий комітет Зеленодольської міської ради</t>
  </si>
  <si>
    <t>Перелік місцевих ( регіональних ) програм, які фінансуватимуться за рахунок коштів бюджету Зеленодольської міської ради               у 2016 році</t>
  </si>
  <si>
    <t>Охорона та раціональне використання природних ресурсів</t>
  </si>
  <si>
    <t>Програма здійснення внесків до статутного капіталу комунального підприємства "Мар'янське -2 " на 2016 рік</t>
  </si>
  <si>
    <t>Програма підтримки державної політики у сфері казначейського обслуговування бюджетних коштів в Зеленодольській міській об'єднаній територіальній громаді на 2016 рік</t>
  </si>
  <si>
    <t>О80800</t>
  </si>
  <si>
    <t>О726</t>
  </si>
  <si>
    <t>Центри первинної медичної (медико-санітарної допомоги)</t>
  </si>
  <si>
    <t>Програма розвитку житлово- комунального господарства та благоустрою Зеленодольської об єднаної територіальної громади на 2016 рік</t>
  </si>
  <si>
    <t>О70201</t>
  </si>
  <si>
    <t>О921</t>
  </si>
  <si>
    <t>Загальноосвітні школи (в т.ч. школа-дитячий садок, інтернат при школі), спеціалізовані школи, ліцеї, гімназії, колегіуми)</t>
  </si>
  <si>
    <t>О70401</t>
  </si>
  <si>
    <t>О960</t>
  </si>
  <si>
    <t>Позашкільні заклади освіти, заходи з позашкільної роботи з дітьми</t>
  </si>
  <si>
    <t>О70802</t>
  </si>
  <si>
    <t>О990</t>
  </si>
  <si>
    <t>Методична робота, інші заходи у сфері народної освіти</t>
  </si>
  <si>
    <t>О91108</t>
  </si>
  <si>
    <t>Заходи з оздоровлення та відпочинку дітей (крім заходів з оздоровлення дітей, що здійснюються за рахунок коштів на оздоровлення громадян, які постараждали внаслідок Чорнобильської катастрофи)</t>
  </si>
  <si>
    <t>Програма оздоровлення і відпочинку дітей на 2016 рік</t>
  </si>
  <si>
    <t>О70301</t>
  </si>
  <si>
    <t>О922</t>
  </si>
  <si>
    <t>Загальноосвітні школи - інтернати, загальноосвітні санаторні школи - інтернати</t>
  </si>
  <si>
    <t>Програма безкоштовного харчування дітей в навчальних закладах Зеленодольської обєднаної територіальної громади на 2016 рік</t>
  </si>
  <si>
    <t>Програма щодо видатків на проведення робіт, пов'язаних із ремонтом та утриманням доріг  Зеленодольської об'єднаної територіальної громади на 2016 рік</t>
  </si>
  <si>
    <t>Секретар міської ради</t>
  </si>
  <si>
    <t>О.М.Ярошенко</t>
  </si>
  <si>
    <t>Програма забезпечення інвалідів і дітей-інвалідів технічними та іншими засобами на 2016 рік</t>
  </si>
  <si>
    <t>Програма забезпечення профілактики ВІЛ - інфекцій, пікування, догляду та підтримки ВІЛ-інфікованих і хворих на СНІД на 2016 рік</t>
  </si>
  <si>
    <t>О829</t>
  </si>
  <si>
    <t xml:space="preserve">Програму розвитку освіти в Зеленодольській об’єднаній територіальній громаді на 2016 – 2021 роки </t>
  </si>
  <si>
    <t>Школи  естетичного виховання дітей</t>
  </si>
  <si>
    <t>Загальноосвітні школи-інтернати, загальноосвітні санаторні школи-інтернати</t>
  </si>
  <si>
    <t>Програма здійснення внесків до статутного капіталу комунального підприємства " Зеленодольський міський водоканал " на 2016 рік</t>
  </si>
  <si>
    <t>Програма святкування Дня міста на 2016 рік</t>
  </si>
  <si>
    <t xml:space="preserve">Програма захисту населення і територій від надзвичайних ситуацій техногенного та природного характеру, забезпечення пожежної безпеки Зеленодольської міської об'єднаної територіальної громади на 2016-2020 роки </t>
  </si>
  <si>
    <t>Міська програма організації та участі у здійсненні заходів, пов язаних з мобілізаційною підготовкою та цивільним захистом населення на 2015 рік</t>
  </si>
  <si>
    <t>Програма святкування Дня села Велика Костромка на 2016 рік</t>
  </si>
  <si>
    <t>Додаток 6</t>
  </si>
  <si>
    <t>Водопровідно-каналізаційне господарство</t>
  </si>
  <si>
    <t>у тому числі</t>
  </si>
  <si>
    <t>за рахунок субвенції з державного бюджету</t>
  </si>
  <si>
    <t>Програма здійснення внесків до статутного капіталу комунального підприємства " Ринок " на 2016 рік</t>
  </si>
  <si>
    <t xml:space="preserve">від  08 грудня  2016 року   №  342             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</si>
</sst>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2" fontId="3" fillId="0" borderId="3" xfId="0" applyNumberFormat="1" applyFont="1" applyFill="1" applyBorder="1"/>
    <xf numFmtId="0" fontId="0" fillId="0" borderId="4" xfId="0" applyFill="1" applyBorder="1" applyAlignment="1">
      <alignment horizontal="left"/>
    </xf>
    <xf numFmtId="0" fontId="3" fillId="0" borderId="4" xfId="0" applyFont="1" applyFill="1" applyBorder="1" applyAlignment="1">
      <alignment wrapText="1"/>
    </xf>
    <xf numFmtId="2" fontId="3" fillId="0" borderId="4" xfId="0" applyNumberFormat="1" applyFont="1" applyFill="1" applyBorder="1"/>
    <xf numFmtId="0" fontId="3" fillId="0" borderId="5" xfId="0" applyFont="1" applyFill="1" applyBorder="1" applyAlignment="1">
      <alignment wrapText="1"/>
    </xf>
    <xf numFmtId="2" fontId="3" fillId="0" borderId="5" xfId="0" applyNumberFormat="1" applyFont="1" applyFill="1" applyBorder="1"/>
    <xf numFmtId="0" fontId="3" fillId="0" borderId="6" xfId="0" applyFont="1" applyFill="1" applyBorder="1" applyAlignment="1">
      <alignment wrapText="1"/>
    </xf>
    <xf numFmtId="2" fontId="3" fillId="0" borderId="5" xfId="0" applyNumberFormat="1" applyFont="1" applyBorder="1"/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2" fillId="0" borderId="9" xfId="0" applyFont="1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9" xfId="0" applyBorder="1"/>
    <xf numFmtId="0" fontId="1" fillId="0" borderId="5" xfId="0" applyFont="1" applyFill="1" applyBorder="1"/>
    <xf numFmtId="0" fontId="1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wrapText="1"/>
    </xf>
    <xf numFmtId="0" fontId="3" fillId="0" borderId="11" xfId="0" applyFont="1" applyFill="1" applyBorder="1" applyAlignment="1">
      <alignment horizontal="left" wrapText="1"/>
    </xf>
    <xf numFmtId="2" fontId="3" fillId="0" borderId="4" xfId="0" applyNumberFormat="1" applyFont="1" applyBorder="1"/>
    <xf numFmtId="0" fontId="0" fillId="0" borderId="4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2" fontId="3" fillId="0" borderId="13" xfId="0" applyNumberFormat="1" applyFont="1" applyBorder="1"/>
    <xf numFmtId="0" fontId="0" fillId="0" borderId="14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3" fillId="0" borderId="13" xfId="0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1" fillId="0" borderId="4" xfId="0" applyFont="1" applyFill="1" applyBorder="1"/>
    <xf numFmtId="0" fontId="0" fillId="0" borderId="16" xfId="0" applyFill="1" applyBorder="1" applyAlignment="1">
      <alignment horizontal="left"/>
    </xf>
    <xf numFmtId="0" fontId="0" fillId="0" borderId="7" xfId="0" applyFill="1" applyBorder="1" applyAlignment="1">
      <alignment horizontal="right"/>
    </xf>
    <xf numFmtId="0" fontId="3" fillId="0" borderId="7" xfId="0" applyFont="1" applyFill="1" applyBorder="1" applyAlignment="1">
      <alignment horizontal="left" wrapText="1"/>
    </xf>
    <xf numFmtId="0" fontId="0" fillId="0" borderId="17" xfId="0" applyFill="1" applyBorder="1" applyAlignment="1">
      <alignment horizontal="left"/>
    </xf>
    <xf numFmtId="0" fontId="0" fillId="0" borderId="17" xfId="0" applyFill="1" applyBorder="1" applyAlignment="1">
      <alignment horizontal="right"/>
    </xf>
    <xf numFmtId="0" fontId="0" fillId="0" borderId="18" xfId="0" applyFill="1" applyBorder="1" applyAlignment="1">
      <alignment horizontal="left"/>
    </xf>
    <xf numFmtId="0" fontId="0" fillId="0" borderId="18" xfId="0" applyFill="1" applyBorder="1" applyAlignment="1">
      <alignment horizontal="right"/>
    </xf>
    <xf numFmtId="0" fontId="3" fillId="0" borderId="18" xfId="0" applyFont="1" applyFill="1" applyBorder="1" applyAlignment="1">
      <alignment horizontal="left" wrapText="1"/>
    </xf>
    <xf numFmtId="0" fontId="0" fillId="0" borderId="19" xfId="0" applyFill="1" applyBorder="1"/>
    <xf numFmtId="0" fontId="4" fillId="0" borderId="9" xfId="0" applyFont="1" applyFill="1" applyBorder="1" applyAlignment="1">
      <alignment wrapText="1"/>
    </xf>
    <xf numFmtId="0" fontId="0" fillId="0" borderId="4" xfId="0" applyFont="1" applyFill="1" applyBorder="1"/>
    <xf numFmtId="0" fontId="3" fillId="0" borderId="7" xfId="0" applyFont="1" applyFill="1" applyBorder="1" applyAlignment="1">
      <alignment wrapText="1"/>
    </xf>
    <xf numFmtId="2" fontId="3" fillId="0" borderId="7" xfId="0" applyNumberFormat="1" applyFont="1" applyFill="1" applyBorder="1" applyAlignment="1">
      <alignment horizontal="right" wrapText="1"/>
    </xf>
    <xf numFmtId="2" fontId="3" fillId="0" borderId="4" xfId="0" applyNumberFormat="1" applyFont="1" applyBorder="1" applyAlignment="1"/>
    <xf numFmtId="0" fontId="0" fillId="0" borderId="16" xfId="0" applyFill="1" applyBorder="1" applyAlignment="1">
      <alignment horizontal="right"/>
    </xf>
    <xf numFmtId="0" fontId="3" fillId="0" borderId="20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3" fillId="0" borderId="2" xfId="0" applyFont="1" applyFill="1" applyBorder="1" applyAlignment="1">
      <alignment horizontal="left" wrapText="1"/>
    </xf>
    <xf numFmtId="0" fontId="0" fillId="0" borderId="14" xfId="0" applyFill="1" applyBorder="1" applyAlignment="1">
      <alignment horizontal="left"/>
    </xf>
    <xf numFmtId="0" fontId="3" fillId="0" borderId="21" xfId="0" applyFont="1" applyFill="1" applyBorder="1" applyAlignment="1">
      <alignment horizontal="left" wrapText="1"/>
    </xf>
    <xf numFmtId="2" fontId="3" fillId="0" borderId="16" xfId="0" applyNumberFormat="1" applyFont="1" applyBorder="1" applyAlignment="1"/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wrapText="1"/>
    </xf>
    <xf numFmtId="2" fontId="3" fillId="0" borderId="1" xfId="0" applyNumberFormat="1" applyFont="1" applyBorder="1" applyAlignment="1"/>
    <xf numFmtId="2" fontId="3" fillId="0" borderId="14" xfId="0" applyNumberFormat="1" applyFont="1" applyFill="1" applyBorder="1"/>
    <xf numFmtId="2" fontId="3" fillId="0" borderId="14" xfId="0" applyNumberFormat="1" applyFont="1" applyFill="1" applyBorder="1" applyAlignment="1">
      <alignment wrapText="1"/>
    </xf>
    <xf numFmtId="2" fontId="3" fillId="0" borderId="14" xfId="0" applyNumberFormat="1" applyFont="1" applyBorder="1" applyAlignment="1"/>
    <xf numFmtId="2" fontId="0" fillId="0" borderId="0" xfId="0" applyNumberFormat="1"/>
    <xf numFmtId="0" fontId="3" fillId="0" borderId="16" xfId="0" applyFont="1" applyFill="1" applyBorder="1" applyAlignment="1">
      <alignment wrapText="1"/>
    </xf>
    <xf numFmtId="2" fontId="3" fillId="0" borderId="6" xfId="0" applyNumberFormat="1" applyFont="1" applyFill="1" applyBorder="1" applyAlignment="1">
      <alignment wrapText="1"/>
    </xf>
    <xf numFmtId="2" fontId="3" fillId="0" borderId="3" xfId="0" applyNumberFormat="1" applyFont="1" applyFill="1" applyBorder="1" applyAlignment="1">
      <alignment wrapText="1"/>
    </xf>
    <xf numFmtId="0" fontId="0" fillId="0" borderId="9" xfId="0" applyFill="1" applyBorder="1" applyAlignment="1">
      <alignment horizontal="left"/>
    </xf>
    <xf numFmtId="0" fontId="5" fillId="0" borderId="5" xfId="0" applyFont="1" applyBorder="1" applyAlignment="1">
      <alignment wrapText="1"/>
    </xf>
    <xf numFmtId="2" fontId="3" fillId="0" borderId="1" xfId="0" applyNumberFormat="1" applyFont="1" applyBorder="1" applyAlignment="1">
      <alignment vertical="center" wrapText="1"/>
    </xf>
    <xf numFmtId="0" fontId="1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wrapText="1"/>
    </xf>
    <xf numFmtId="2" fontId="3" fillId="0" borderId="5" xfId="0" applyNumberFormat="1" applyFont="1" applyBorder="1" applyAlignment="1"/>
    <xf numFmtId="0" fontId="1" fillId="0" borderId="14" xfId="0" applyFont="1" applyFill="1" applyBorder="1" applyAlignment="1">
      <alignment horizontal="left"/>
    </xf>
    <xf numFmtId="0" fontId="3" fillId="0" borderId="14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2" fontId="6" fillId="0" borderId="1" xfId="0" applyNumberFormat="1" applyFont="1" applyBorder="1" applyAlignment="1"/>
    <xf numFmtId="0" fontId="0" fillId="0" borderId="19" xfId="0" applyFill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wrapText="1"/>
    </xf>
    <xf numFmtId="2" fontId="3" fillId="0" borderId="1" xfId="0" applyNumberFormat="1" applyFont="1" applyBorder="1"/>
    <xf numFmtId="2" fontId="3" fillId="0" borderId="9" xfId="0" applyNumberFormat="1" applyFont="1" applyFill="1" applyBorder="1"/>
    <xf numFmtId="0" fontId="6" fillId="0" borderId="9" xfId="0" applyFont="1" applyFill="1" applyBorder="1" applyAlignment="1">
      <alignment horizontal="left" wrapText="1"/>
    </xf>
    <xf numFmtId="2" fontId="6" fillId="0" borderId="9" xfId="0" applyNumberFormat="1" applyFont="1" applyFill="1" applyBorder="1" applyAlignment="1">
      <alignment horizontal="right" wrapText="1"/>
    </xf>
    <xf numFmtId="2" fontId="0" fillId="0" borderId="0" xfId="0" applyNumberFormat="1" applyFill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"/>
  <sheetViews>
    <sheetView tabSelected="1" view="pageBreakPreview" topLeftCell="A48" zoomScale="89" zoomScaleNormal="100" zoomScaleSheetLayoutView="89" workbookViewId="0">
      <selection activeCell="F4" sqref="F4"/>
    </sheetView>
  </sheetViews>
  <sheetFormatPr defaultRowHeight="13.2"/>
  <cols>
    <col min="1" max="1" width="19" style="1" customWidth="1"/>
    <col min="2" max="2" width="14.21875" style="1" customWidth="1"/>
    <col min="3" max="3" width="30.33203125" style="1" customWidth="1"/>
    <col min="4" max="4" width="32.33203125" style="1" customWidth="1"/>
    <col min="5" max="5" width="18.6640625" style="1" customWidth="1"/>
    <col min="6" max="6" width="18.88671875" style="1" customWidth="1"/>
    <col min="7" max="7" width="17.109375" customWidth="1"/>
    <col min="8" max="8" width="10.5546875" bestFit="1" customWidth="1"/>
  </cols>
  <sheetData>
    <row r="1" spans="1:7">
      <c r="F1" s="88" t="s">
        <v>93</v>
      </c>
      <c r="G1" s="88"/>
    </row>
    <row r="2" spans="1:7">
      <c r="F2" s="88" t="s">
        <v>42</v>
      </c>
      <c r="G2" s="88"/>
    </row>
    <row r="3" spans="1:7">
      <c r="F3" s="88" t="s">
        <v>98</v>
      </c>
      <c r="G3" s="88"/>
    </row>
    <row r="5" spans="1:7" ht="32.4" customHeight="1">
      <c r="B5" s="90" t="s">
        <v>55</v>
      </c>
      <c r="C5" s="90"/>
      <c r="D5" s="90"/>
      <c r="E5" s="90"/>
      <c r="F5" s="90"/>
    </row>
    <row r="6" spans="1:7" ht="62.4" customHeight="1">
      <c r="A6" s="2" t="s">
        <v>18</v>
      </c>
      <c r="B6" s="2" t="s">
        <v>19</v>
      </c>
      <c r="C6" s="2" t="s">
        <v>20</v>
      </c>
      <c r="D6" s="24" t="s">
        <v>21</v>
      </c>
      <c r="E6" s="24" t="s">
        <v>22</v>
      </c>
      <c r="F6" s="3" t="s">
        <v>23</v>
      </c>
      <c r="G6" s="24" t="s">
        <v>24</v>
      </c>
    </row>
    <row r="7" spans="1:7" ht="40.950000000000003" customHeight="1" thickBot="1">
      <c r="A7" s="18" t="s">
        <v>53</v>
      </c>
      <c r="B7" s="47" t="s">
        <v>54</v>
      </c>
      <c r="C7" s="36"/>
      <c r="D7" s="19"/>
      <c r="E7" s="19"/>
      <c r="F7" s="20"/>
      <c r="G7" s="21"/>
    </row>
    <row r="8" spans="1:7" ht="40.950000000000003" customHeight="1" thickBot="1">
      <c r="A8" s="48" t="s">
        <v>69</v>
      </c>
      <c r="B8" s="30" t="s">
        <v>70</v>
      </c>
      <c r="C8" s="49" t="s">
        <v>71</v>
      </c>
      <c r="D8" s="71" t="s">
        <v>85</v>
      </c>
      <c r="E8" s="7">
        <v>62600</v>
      </c>
      <c r="F8" s="46"/>
      <c r="G8" s="11">
        <f>E8+F8</f>
        <v>62600</v>
      </c>
    </row>
    <row r="9" spans="1:7" ht="40.950000000000003" customHeight="1" thickBot="1">
      <c r="A9" s="48" t="s">
        <v>59</v>
      </c>
      <c r="B9" s="30" t="s">
        <v>60</v>
      </c>
      <c r="C9" s="8" t="s">
        <v>61</v>
      </c>
      <c r="D9" s="49" t="s">
        <v>83</v>
      </c>
      <c r="E9" s="7">
        <v>7000</v>
      </c>
      <c r="F9" s="46"/>
      <c r="G9" s="11">
        <f>E9+F9</f>
        <v>7000</v>
      </c>
    </row>
    <row r="10" spans="1:7" ht="40.950000000000003" customHeight="1" thickBot="1">
      <c r="A10" s="48" t="s">
        <v>59</v>
      </c>
      <c r="B10" s="30" t="s">
        <v>60</v>
      </c>
      <c r="C10" s="8" t="s">
        <v>61</v>
      </c>
      <c r="D10" s="49" t="s">
        <v>82</v>
      </c>
      <c r="E10" s="7">
        <v>5500</v>
      </c>
      <c r="F10" s="46"/>
      <c r="G10" s="11">
        <f>E10+F10</f>
        <v>5500</v>
      </c>
    </row>
    <row r="11" spans="1:7" ht="36.6" customHeight="1" thickBot="1">
      <c r="A11" s="22" t="s">
        <v>11</v>
      </c>
      <c r="B11" s="37">
        <v>1090</v>
      </c>
      <c r="C11" s="6" t="s">
        <v>12</v>
      </c>
      <c r="D11" s="10" t="s">
        <v>49</v>
      </c>
      <c r="E11" s="9">
        <f>361644+51920+166800</f>
        <v>580364</v>
      </c>
      <c r="F11" s="12"/>
      <c r="G11" s="11">
        <f>E11+F11</f>
        <v>580364</v>
      </c>
    </row>
    <row r="12" spans="1:7" ht="69" customHeight="1" thickBot="1">
      <c r="A12" s="12" t="s">
        <v>72</v>
      </c>
      <c r="B12" s="37">
        <v>1040</v>
      </c>
      <c r="C12" s="6" t="s">
        <v>73</v>
      </c>
      <c r="D12" s="10" t="s">
        <v>74</v>
      </c>
      <c r="E12" s="9">
        <v>93892</v>
      </c>
      <c r="F12" s="12"/>
      <c r="G12" s="11">
        <f>E12+F12</f>
        <v>93892</v>
      </c>
    </row>
    <row r="13" spans="1:7" ht="36" customHeight="1" thickBot="1">
      <c r="A13" s="22" t="s">
        <v>9</v>
      </c>
      <c r="B13" s="22">
        <v>1030</v>
      </c>
      <c r="C13" s="8" t="s">
        <v>10</v>
      </c>
      <c r="D13" s="8" t="s">
        <v>43</v>
      </c>
      <c r="E13" s="9">
        <v>30000</v>
      </c>
      <c r="F13" s="12"/>
      <c r="G13" s="11">
        <f t="shared" ref="G13:G53" si="0">E13+F13</f>
        <v>30000</v>
      </c>
    </row>
    <row r="14" spans="1:7" ht="36" customHeight="1">
      <c r="A14" s="38" t="s">
        <v>14</v>
      </c>
      <c r="B14" s="52" t="s">
        <v>37</v>
      </c>
      <c r="C14" s="67" t="s">
        <v>15</v>
      </c>
      <c r="D14" s="91" t="s">
        <v>78</v>
      </c>
      <c r="E14" s="59">
        <v>318528</v>
      </c>
      <c r="F14" s="67"/>
      <c r="G14" s="59">
        <f>E14+F14</f>
        <v>318528</v>
      </c>
    </row>
    <row r="15" spans="1:7" ht="46.95" customHeight="1">
      <c r="A15" s="54" t="s">
        <v>63</v>
      </c>
      <c r="B15" s="55" t="s">
        <v>64</v>
      </c>
      <c r="C15" s="2" t="s">
        <v>65</v>
      </c>
      <c r="D15" s="93"/>
      <c r="E15" s="62">
        <v>408667</v>
      </c>
      <c r="F15" s="2"/>
      <c r="G15" s="62">
        <f>E15+F15</f>
        <v>408667</v>
      </c>
    </row>
    <row r="16" spans="1:7" ht="36" customHeight="1" thickBot="1">
      <c r="A16" s="5" t="s">
        <v>75</v>
      </c>
      <c r="B16" s="28" t="s">
        <v>76</v>
      </c>
      <c r="C16" s="6" t="s">
        <v>77</v>
      </c>
      <c r="D16" s="92"/>
      <c r="E16" s="51">
        <v>553</v>
      </c>
      <c r="F16" s="6"/>
      <c r="G16" s="51">
        <f>E16+F16</f>
        <v>553</v>
      </c>
    </row>
    <row r="17" spans="1:7" ht="36" customHeight="1">
      <c r="A17" s="57">
        <v>100202</v>
      </c>
      <c r="B17" s="32" t="s">
        <v>26</v>
      </c>
      <c r="C17" s="77" t="s">
        <v>94</v>
      </c>
      <c r="D17" s="93" t="s">
        <v>62</v>
      </c>
      <c r="E17" s="65">
        <v>10848</v>
      </c>
      <c r="F17" s="77"/>
      <c r="G17" s="65">
        <f>E17+F17</f>
        <v>10848</v>
      </c>
    </row>
    <row r="18" spans="1:7" ht="26.4" customHeight="1">
      <c r="A18" s="76">
        <v>100203</v>
      </c>
      <c r="B18" s="32" t="s">
        <v>26</v>
      </c>
      <c r="C18" s="77" t="s">
        <v>2</v>
      </c>
      <c r="D18" s="93"/>
      <c r="E18" s="65">
        <v>2128975</v>
      </c>
      <c r="F18" s="77"/>
      <c r="G18" s="65">
        <f t="shared" si="0"/>
        <v>2128975</v>
      </c>
    </row>
    <row r="19" spans="1:7" ht="52.95" customHeight="1" thickBot="1">
      <c r="A19" s="23">
        <v>100302</v>
      </c>
      <c r="B19" s="28" t="s">
        <v>26</v>
      </c>
      <c r="C19" s="6" t="s">
        <v>17</v>
      </c>
      <c r="D19" s="92"/>
      <c r="E19" s="51">
        <f>4000+10000</f>
        <v>14000</v>
      </c>
      <c r="F19" s="6"/>
      <c r="G19" s="51">
        <f t="shared" si="0"/>
        <v>14000</v>
      </c>
    </row>
    <row r="20" spans="1:7" ht="27.6" customHeight="1" thickBot="1">
      <c r="A20" s="73">
        <v>110502</v>
      </c>
      <c r="B20" s="30" t="s">
        <v>84</v>
      </c>
      <c r="C20" s="10" t="s">
        <v>13</v>
      </c>
      <c r="D20" s="74" t="s">
        <v>89</v>
      </c>
      <c r="E20" s="75">
        <v>230000</v>
      </c>
      <c r="F20" s="8"/>
      <c r="G20" s="75">
        <f>E20+F20</f>
        <v>230000</v>
      </c>
    </row>
    <row r="21" spans="1:7" ht="31.2" customHeight="1" thickBot="1">
      <c r="A21" s="73">
        <v>110502</v>
      </c>
      <c r="B21" s="30" t="s">
        <v>84</v>
      </c>
      <c r="C21" s="10" t="s">
        <v>13</v>
      </c>
      <c r="D21" s="74" t="s">
        <v>92</v>
      </c>
      <c r="E21" s="75">
        <v>23500</v>
      </c>
      <c r="F21" s="8"/>
      <c r="G21" s="75">
        <f>E21+F21</f>
        <v>23500</v>
      </c>
    </row>
    <row r="22" spans="1:7" ht="18.75" customHeight="1">
      <c r="A22" s="38" t="s">
        <v>4</v>
      </c>
      <c r="B22" s="52" t="s">
        <v>36</v>
      </c>
      <c r="C22" s="53" t="s">
        <v>5</v>
      </c>
      <c r="D22" s="91" t="s">
        <v>52</v>
      </c>
      <c r="E22" s="63"/>
      <c r="F22" s="64">
        <v>2606506</v>
      </c>
      <c r="G22" s="65">
        <f t="shared" si="0"/>
        <v>2606506</v>
      </c>
    </row>
    <row r="23" spans="1:7" ht="15.75" customHeight="1">
      <c r="A23" s="54" t="s">
        <v>14</v>
      </c>
      <c r="B23" s="55" t="s">
        <v>37</v>
      </c>
      <c r="C23" s="56" t="s">
        <v>15</v>
      </c>
      <c r="D23" s="93"/>
      <c r="E23" s="60"/>
      <c r="F23" s="61">
        <f>524279+15000+16000</f>
        <v>555279</v>
      </c>
      <c r="G23" s="62">
        <f t="shared" si="0"/>
        <v>555279</v>
      </c>
    </row>
    <row r="24" spans="1:7" ht="48.6" customHeight="1">
      <c r="A24" s="54" t="s">
        <v>63</v>
      </c>
      <c r="B24" s="55" t="s">
        <v>64</v>
      </c>
      <c r="C24" s="56" t="s">
        <v>65</v>
      </c>
      <c r="D24" s="93"/>
      <c r="E24" s="60"/>
      <c r="F24" s="61">
        <f>2409108.02+191750+10000+7931</f>
        <v>2618789.02</v>
      </c>
      <c r="G24" s="62">
        <f t="shared" si="0"/>
        <v>2618789.02</v>
      </c>
    </row>
    <row r="25" spans="1:7" ht="12.6" customHeight="1">
      <c r="A25" s="57"/>
      <c r="B25" s="55"/>
      <c r="C25" s="78" t="s">
        <v>95</v>
      </c>
      <c r="D25" s="93"/>
      <c r="E25" s="60"/>
      <c r="F25" s="61"/>
      <c r="G25" s="62"/>
    </row>
    <row r="26" spans="1:7" ht="20.399999999999999" customHeight="1">
      <c r="A26" s="57"/>
      <c r="B26" s="55"/>
      <c r="C26" s="78" t="s">
        <v>96</v>
      </c>
      <c r="D26" s="93"/>
      <c r="E26" s="60"/>
      <c r="F26" s="82">
        <v>1253952.02</v>
      </c>
      <c r="G26" s="79">
        <f t="shared" si="0"/>
        <v>1253952.02</v>
      </c>
    </row>
    <row r="27" spans="1:7" ht="39" customHeight="1">
      <c r="A27" s="57" t="s">
        <v>75</v>
      </c>
      <c r="B27" s="55" t="s">
        <v>76</v>
      </c>
      <c r="C27" s="72" t="s">
        <v>87</v>
      </c>
      <c r="D27" s="93"/>
      <c r="E27" s="60"/>
      <c r="F27" s="61">
        <v>142786</v>
      </c>
      <c r="G27" s="62">
        <f t="shared" si="0"/>
        <v>142786</v>
      </c>
    </row>
    <row r="28" spans="1:7" ht="22.95" customHeight="1">
      <c r="A28" s="57" t="s">
        <v>66</v>
      </c>
      <c r="B28" s="32" t="s">
        <v>67</v>
      </c>
      <c r="C28" s="58" t="s">
        <v>68</v>
      </c>
      <c r="D28" s="93"/>
      <c r="E28" s="60"/>
      <c r="F28" s="61">
        <f>28770+62228</f>
        <v>90998</v>
      </c>
      <c r="G28" s="62">
        <f t="shared" si="0"/>
        <v>90998</v>
      </c>
    </row>
    <row r="29" spans="1:7" ht="22.95" customHeight="1">
      <c r="A29" s="57" t="s">
        <v>69</v>
      </c>
      <c r="B29" s="32" t="s">
        <v>70</v>
      </c>
      <c r="C29" s="58" t="s">
        <v>71</v>
      </c>
      <c r="D29" s="93"/>
      <c r="E29" s="60"/>
      <c r="F29" s="61">
        <v>29200</v>
      </c>
      <c r="G29" s="62">
        <f t="shared" si="0"/>
        <v>29200</v>
      </c>
    </row>
    <row r="30" spans="1:7" ht="22.95" customHeight="1">
      <c r="A30" s="57" t="s">
        <v>59</v>
      </c>
      <c r="B30" s="32" t="s">
        <v>60</v>
      </c>
      <c r="C30" s="58" t="s">
        <v>61</v>
      </c>
      <c r="D30" s="93"/>
      <c r="E30" s="60"/>
      <c r="F30" s="61">
        <f>222442+25200</f>
        <v>247642</v>
      </c>
      <c r="G30" s="62">
        <f t="shared" si="0"/>
        <v>247642</v>
      </c>
    </row>
    <row r="31" spans="1:7">
      <c r="A31" s="57">
        <v>100203</v>
      </c>
      <c r="B31" s="32" t="s">
        <v>26</v>
      </c>
      <c r="C31" s="58" t="s">
        <v>2</v>
      </c>
      <c r="D31" s="93"/>
      <c r="E31" s="60"/>
      <c r="F31" s="61">
        <f>440118+186000</f>
        <v>626118</v>
      </c>
      <c r="G31" s="62">
        <f t="shared" si="0"/>
        <v>626118</v>
      </c>
    </row>
    <row r="32" spans="1:7" ht="13.2" customHeight="1">
      <c r="A32" s="54">
        <v>110201</v>
      </c>
      <c r="B32" s="55" t="s">
        <v>50</v>
      </c>
      <c r="C32" s="56" t="s">
        <v>6</v>
      </c>
      <c r="D32" s="93"/>
      <c r="E32" s="60"/>
      <c r="F32" s="61">
        <f>51983+9409</f>
        <v>61392</v>
      </c>
      <c r="G32" s="62">
        <f t="shared" si="0"/>
        <v>61392</v>
      </c>
    </row>
    <row r="33" spans="1:8" ht="21" customHeight="1">
      <c r="A33" s="54">
        <v>110204</v>
      </c>
      <c r="B33" s="55" t="s">
        <v>51</v>
      </c>
      <c r="C33" s="56" t="s">
        <v>16</v>
      </c>
      <c r="D33" s="93"/>
      <c r="E33" s="60"/>
      <c r="F33" s="61">
        <f>2241137+45000</f>
        <v>2286137</v>
      </c>
      <c r="G33" s="62">
        <f t="shared" si="0"/>
        <v>2286137</v>
      </c>
    </row>
    <row r="34" spans="1:8" ht="21" customHeight="1">
      <c r="A34" s="54">
        <v>110205</v>
      </c>
      <c r="B34" s="55" t="s">
        <v>84</v>
      </c>
      <c r="C34" s="56" t="s">
        <v>86</v>
      </c>
      <c r="D34" s="93"/>
      <c r="E34" s="60"/>
      <c r="F34" s="61">
        <v>64400</v>
      </c>
      <c r="G34" s="62">
        <f>E34+F34</f>
        <v>64400</v>
      </c>
    </row>
    <row r="35" spans="1:8">
      <c r="A35" s="54">
        <v>150101</v>
      </c>
      <c r="B35" s="55" t="s">
        <v>34</v>
      </c>
      <c r="C35" s="81" t="s">
        <v>7</v>
      </c>
      <c r="D35" s="93"/>
      <c r="E35" s="60"/>
      <c r="F35" s="61">
        <f>14281769.5+72252-32393-32509</f>
        <v>14289119.5</v>
      </c>
      <c r="G35" s="62">
        <f t="shared" si="0"/>
        <v>14289119.5</v>
      </c>
      <c r="H35" s="66"/>
    </row>
    <row r="36" spans="1:8" ht="23.25" hidden="1" customHeight="1" thickBot="1">
      <c r="A36" s="54">
        <v>110502</v>
      </c>
      <c r="B36" s="54"/>
      <c r="C36" s="81" t="s">
        <v>13</v>
      </c>
      <c r="D36" s="93"/>
      <c r="E36" s="60"/>
      <c r="F36" s="24">
        <v>0</v>
      </c>
      <c r="G36" s="83">
        <f t="shared" si="0"/>
        <v>0</v>
      </c>
    </row>
    <row r="37" spans="1:8" ht="23.25" hidden="1" customHeight="1" thickBot="1">
      <c r="A37" s="54">
        <v>110502</v>
      </c>
      <c r="B37" s="54"/>
      <c r="C37" s="81" t="s">
        <v>13</v>
      </c>
      <c r="D37" s="93"/>
      <c r="E37" s="60"/>
      <c r="F37" s="24"/>
      <c r="G37" s="83">
        <f t="shared" si="0"/>
        <v>0</v>
      </c>
    </row>
    <row r="38" spans="1:8" ht="16.2" customHeight="1">
      <c r="A38" s="54"/>
      <c r="B38" s="54"/>
      <c r="C38" s="78" t="s">
        <v>95</v>
      </c>
      <c r="D38" s="93"/>
      <c r="E38" s="60"/>
      <c r="F38" s="24"/>
      <c r="G38" s="83"/>
    </row>
    <row r="39" spans="1:8" ht="26.4" customHeight="1" thickBot="1">
      <c r="A39" s="70"/>
      <c r="B39" s="70"/>
      <c r="C39" s="85" t="s">
        <v>96</v>
      </c>
      <c r="D39" s="92"/>
      <c r="E39" s="84"/>
      <c r="F39" s="86">
        <v>6698123.5</v>
      </c>
      <c r="G39" s="79">
        <f t="shared" si="0"/>
        <v>6698123.5</v>
      </c>
    </row>
    <row r="40" spans="1:8" ht="56.4" customHeight="1" thickBot="1">
      <c r="A40" s="5">
        <v>130203</v>
      </c>
      <c r="B40" s="80" t="s">
        <v>31</v>
      </c>
      <c r="C40" s="45" t="s">
        <v>32</v>
      </c>
      <c r="D40" s="6" t="s">
        <v>44</v>
      </c>
      <c r="E40" s="7">
        <f>560753+2732</f>
        <v>563485</v>
      </c>
      <c r="F40" s="50">
        <v>174400</v>
      </c>
      <c r="G40" s="27">
        <f t="shared" si="0"/>
        <v>737885</v>
      </c>
    </row>
    <row r="41" spans="1:8" ht="56.4" customHeight="1" thickBot="1">
      <c r="A41" s="13">
        <v>150202</v>
      </c>
      <c r="B41" s="29" t="s">
        <v>40</v>
      </c>
      <c r="C41" s="26" t="s">
        <v>41</v>
      </c>
      <c r="D41" s="6" t="s">
        <v>45</v>
      </c>
      <c r="E41" s="7"/>
      <c r="F41" s="50">
        <v>78542</v>
      </c>
      <c r="G41" s="11">
        <f t="shared" si="0"/>
        <v>78542</v>
      </c>
    </row>
    <row r="42" spans="1:8" ht="39" customHeight="1" thickBot="1">
      <c r="A42" s="13">
        <v>160101</v>
      </c>
      <c r="B42" s="29" t="s">
        <v>27</v>
      </c>
      <c r="C42" s="26" t="s">
        <v>25</v>
      </c>
      <c r="D42" s="6" t="s">
        <v>46</v>
      </c>
      <c r="E42" s="7">
        <v>267850</v>
      </c>
      <c r="F42" s="15"/>
      <c r="G42" s="11">
        <f t="shared" si="0"/>
        <v>267850</v>
      </c>
    </row>
    <row r="43" spans="1:8" ht="77.400000000000006" customHeight="1" thickBot="1">
      <c r="A43" s="13">
        <v>170703</v>
      </c>
      <c r="B43" s="30" t="s">
        <v>28</v>
      </c>
      <c r="C43" s="17" t="s">
        <v>8</v>
      </c>
      <c r="D43" s="10" t="s">
        <v>79</v>
      </c>
      <c r="E43" s="9">
        <f>3016500+26437+50000</f>
        <v>3092937</v>
      </c>
      <c r="F43" s="68">
        <v>380129</v>
      </c>
      <c r="G43" s="11">
        <f t="shared" si="0"/>
        <v>3473066</v>
      </c>
    </row>
    <row r="44" spans="1:8" ht="65.400000000000006" hidden="1" customHeight="1" thickBot="1">
      <c r="A44" s="13">
        <v>180409</v>
      </c>
      <c r="B44" s="30" t="s">
        <v>34</v>
      </c>
      <c r="C44" s="35" t="s">
        <v>33</v>
      </c>
      <c r="D44" s="6" t="s">
        <v>35</v>
      </c>
      <c r="E44" s="7"/>
      <c r="F44" s="6"/>
      <c r="G44" s="11">
        <f t="shared" si="0"/>
        <v>0</v>
      </c>
    </row>
    <row r="45" spans="1:8" ht="65.400000000000006" customHeight="1" thickBot="1">
      <c r="A45" s="13">
        <v>180409</v>
      </c>
      <c r="B45" s="30" t="s">
        <v>34</v>
      </c>
      <c r="C45" s="16" t="s">
        <v>33</v>
      </c>
      <c r="D45" s="6" t="s">
        <v>57</v>
      </c>
      <c r="E45" s="7"/>
      <c r="F45" s="25">
        <v>202000</v>
      </c>
      <c r="G45" s="11">
        <f t="shared" si="0"/>
        <v>202000</v>
      </c>
    </row>
    <row r="46" spans="1:8" ht="49.8" customHeight="1" thickBot="1">
      <c r="A46" s="13">
        <v>180409</v>
      </c>
      <c r="B46" s="30" t="s">
        <v>34</v>
      </c>
      <c r="C46" s="16" t="s">
        <v>33</v>
      </c>
      <c r="D46" s="6" t="s">
        <v>88</v>
      </c>
      <c r="E46" s="7"/>
      <c r="F46" s="25">
        <f>81791+20000</f>
        <v>101791</v>
      </c>
      <c r="G46" s="11">
        <f t="shared" si="0"/>
        <v>101791</v>
      </c>
    </row>
    <row r="47" spans="1:8" ht="49.8" customHeight="1" thickBot="1">
      <c r="A47" s="13">
        <v>180409</v>
      </c>
      <c r="B47" s="30" t="s">
        <v>34</v>
      </c>
      <c r="C47" s="16" t="s">
        <v>33</v>
      </c>
      <c r="D47" s="6" t="s">
        <v>97</v>
      </c>
      <c r="E47" s="7"/>
      <c r="F47" s="25">
        <v>18000</v>
      </c>
      <c r="G47" s="11">
        <f t="shared" si="0"/>
        <v>18000</v>
      </c>
    </row>
    <row r="48" spans="1:8" ht="28.2" customHeight="1" thickBot="1">
      <c r="A48" s="5">
        <v>210110</v>
      </c>
      <c r="B48" s="28" t="s">
        <v>29</v>
      </c>
      <c r="C48" s="17" t="s">
        <v>3</v>
      </c>
      <c r="D48" s="8" t="s">
        <v>47</v>
      </c>
      <c r="E48" s="9">
        <v>243049</v>
      </c>
      <c r="F48" s="8"/>
      <c r="G48" s="11">
        <f t="shared" si="0"/>
        <v>243049</v>
      </c>
    </row>
    <row r="49" spans="1:7" ht="22.2" customHeight="1">
      <c r="A49" s="41">
        <v>240601</v>
      </c>
      <c r="B49" s="42" t="s">
        <v>30</v>
      </c>
      <c r="C49" s="34" t="s">
        <v>56</v>
      </c>
      <c r="D49" s="91" t="s">
        <v>48</v>
      </c>
      <c r="E49" s="4"/>
      <c r="F49" s="69">
        <f>63529587+121049+35407+150000+1016</f>
        <v>63837059</v>
      </c>
      <c r="G49" s="31">
        <f>E49+F49</f>
        <v>63837059</v>
      </c>
    </row>
    <row r="50" spans="1:7" ht="24.6" customHeight="1" thickBot="1">
      <c r="A50" s="43"/>
      <c r="B50" s="44"/>
      <c r="C50" s="45"/>
      <c r="D50" s="92"/>
      <c r="E50" s="7"/>
      <c r="F50" s="25"/>
      <c r="G50" s="27"/>
    </row>
    <row r="51" spans="1:7" ht="51" customHeight="1" thickBot="1">
      <c r="A51" s="5">
        <v>250344</v>
      </c>
      <c r="B51" s="39" t="s">
        <v>38</v>
      </c>
      <c r="C51" s="40" t="s">
        <v>39</v>
      </c>
      <c r="D51" s="6" t="s">
        <v>58</v>
      </c>
      <c r="E51" s="7"/>
      <c r="F51" s="25">
        <v>31000</v>
      </c>
      <c r="G51" s="11">
        <f t="shared" si="0"/>
        <v>31000</v>
      </c>
    </row>
    <row r="52" spans="1:7" ht="66.599999999999994" customHeight="1" thickBot="1">
      <c r="A52" s="5">
        <v>250344</v>
      </c>
      <c r="B52" s="33" t="s">
        <v>38</v>
      </c>
      <c r="C52" s="14" t="s">
        <v>39</v>
      </c>
      <c r="D52" s="6" t="s">
        <v>90</v>
      </c>
      <c r="E52" s="7">
        <v>85000</v>
      </c>
      <c r="F52" s="6">
        <v>15000</v>
      </c>
      <c r="G52" s="11">
        <f t="shared" si="0"/>
        <v>100000</v>
      </c>
    </row>
    <row r="53" spans="1:7" ht="59.4" customHeight="1" thickBot="1">
      <c r="A53" s="5">
        <v>250344</v>
      </c>
      <c r="B53" s="33" t="s">
        <v>38</v>
      </c>
      <c r="C53" s="14" t="s">
        <v>39</v>
      </c>
      <c r="D53" s="6" t="s">
        <v>91</v>
      </c>
      <c r="E53" s="7">
        <v>60000</v>
      </c>
      <c r="F53" s="6"/>
      <c r="G53" s="11">
        <f t="shared" si="0"/>
        <v>60000</v>
      </c>
    </row>
    <row r="54" spans="1:7" ht="13.8" thickBot="1">
      <c r="A54" s="12"/>
      <c r="B54" s="12"/>
      <c r="C54" s="12" t="s">
        <v>0</v>
      </c>
      <c r="D54" s="12" t="s">
        <v>1</v>
      </c>
      <c r="E54" s="9">
        <f>SUM(E8:E53)</f>
        <v>8226748</v>
      </c>
      <c r="F54" s="9">
        <f>SUM(F8:F53)-F26-F39</f>
        <v>88456287.519999996</v>
      </c>
      <c r="G54" s="11">
        <f>E54+F54</f>
        <v>96683035.519999996</v>
      </c>
    </row>
    <row r="56" spans="1:7">
      <c r="E56" s="89" t="s">
        <v>1</v>
      </c>
      <c r="F56" s="89"/>
    </row>
    <row r="57" spans="1:7">
      <c r="C57" s="1" t="s">
        <v>80</v>
      </c>
      <c r="E57" s="1" t="s">
        <v>1</v>
      </c>
      <c r="F57" s="1" t="s">
        <v>81</v>
      </c>
      <c r="G57" t="s">
        <v>1</v>
      </c>
    </row>
    <row r="59" spans="1:7">
      <c r="F59" s="87"/>
    </row>
  </sheetData>
  <mergeCells count="9">
    <mergeCell ref="F1:G1"/>
    <mergeCell ref="F2:G2"/>
    <mergeCell ref="F3:G3"/>
    <mergeCell ref="E56:F56"/>
    <mergeCell ref="B5:F5"/>
    <mergeCell ref="D49:D50"/>
    <mergeCell ref="D14:D16"/>
    <mergeCell ref="D17:D19"/>
    <mergeCell ref="D22:D39"/>
  </mergeCells>
  <phoneticPr fontId="0" type="noConversion"/>
  <pageMargins left="0.6692913385826772" right="0.47244094488188981" top="0.98425196850393704" bottom="0.78740157480314965" header="0.78740157480314965" footer="0.74803149606299213"/>
  <pageSetup paperSize="9" scale="78" orientation="landscape" verticalDpi="300" r:id="rId1"/>
  <headerFooter alignWithMargins="0"/>
  <rowBreaks count="3" manualBreakCount="3">
    <brk id="16" max="16383" man="1"/>
    <brk id="39" max="6" man="1"/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фінуправління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ерошова</dc:creator>
  <cp:lastModifiedBy>User</cp:lastModifiedBy>
  <cp:lastPrinted>2016-12-09T15:22:44Z</cp:lastPrinted>
  <dcterms:created xsi:type="dcterms:W3CDTF">2005-01-16T13:59:48Z</dcterms:created>
  <dcterms:modified xsi:type="dcterms:W3CDTF">2016-12-27T12:21:55Z</dcterms:modified>
</cp:coreProperties>
</file>