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00" windowWidth="23256" windowHeight="1219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перев'!$G:$O</definedName>
    <definedName name="Z_A9DA248C_BCA5_4DB0_9936_3DAAB45BFC2C_.wvu.PrintTitles" localSheetId="0" hidden="1">'розподіл вільн залиш та перев'!$7:$7</definedName>
    <definedName name="_xlnm.Print_Titles" localSheetId="0">'розподіл вільн залиш та перев'!$5:$7</definedName>
    <definedName name="_xlnm.Print_Area" localSheetId="0">'розподіл вільн залиш та перев'!$A$1:$T$49</definedName>
  </definedNames>
  <calcPr calcId="162913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Q32" i="11" l="1"/>
  <c r="D34" i="11"/>
  <c r="R41" i="11"/>
  <c r="R40" i="11"/>
  <c r="E40" i="11"/>
  <c r="F21" i="11"/>
  <c r="D21" i="11" s="1"/>
  <c r="F20" i="11"/>
  <c r="F16" i="11"/>
  <c r="D16" i="11" s="1"/>
  <c r="F11" i="11"/>
  <c r="D11" i="11" s="1"/>
  <c r="F10" i="11"/>
  <c r="D10" i="11" s="1"/>
  <c r="F9" i="11"/>
  <c r="D9" i="11" s="1"/>
  <c r="U30" i="11"/>
  <c r="F30" i="11"/>
  <c r="D14" i="11"/>
  <c r="U53" i="11"/>
  <c r="U56" i="11" s="1"/>
  <c r="U52" i="11"/>
  <c r="D12" i="11"/>
  <c r="D13" i="11"/>
  <c r="D15" i="11"/>
  <c r="D18" i="11"/>
  <c r="D19" i="11"/>
  <c r="D22" i="11"/>
  <c r="D23" i="11"/>
  <c r="D24" i="11"/>
  <c r="D25" i="11"/>
  <c r="D26" i="11"/>
  <c r="D27" i="11"/>
  <c r="D28" i="11"/>
  <c r="D29" i="11"/>
  <c r="D31" i="11"/>
  <c r="D33" i="11"/>
  <c r="D35" i="11"/>
  <c r="D40" i="11" l="1"/>
  <c r="R36" i="11" l="1"/>
  <c r="R38" i="11" s="1"/>
  <c r="E36" i="11"/>
  <c r="E38" i="11" s="1"/>
  <c r="G36" i="11"/>
  <c r="H36" i="11"/>
  <c r="H38" i="11" s="1"/>
  <c r="I36" i="11"/>
  <c r="J36" i="11"/>
  <c r="J38" i="11" s="1"/>
  <c r="K36" i="11"/>
  <c r="L36" i="11"/>
  <c r="L38" i="11" s="1"/>
  <c r="M36" i="11"/>
  <c r="N36" i="11"/>
  <c r="N38" i="11" s="1"/>
  <c r="O36" i="11"/>
  <c r="O38" i="11" s="1"/>
  <c r="P36" i="11"/>
  <c r="D32" i="11"/>
  <c r="G38" i="11"/>
  <c r="I38" i="11"/>
  <c r="K38" i="11"/>
  <c r="M38" i="11"/>
  <c r="P38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D20" i="11"/>
  <c r="F17" i="11"/>
  <c r="D17" i="11" s="1"/>
  <c r="D30" i="11"/>
  <c r="D41" i="11" l="1"/>
  <c r="F37" i="11"/>
  <c r="D37" i="11" s="1"/>
  <c r="F36" i="11"/>
  <c r="Q36" i="11"/>
  <c r="Q38" i="11" s="1"/>
  <c r="E43" i="11"/>
  <c r="P43" i="11"/>
  <c r="L43" i="11"/>
  <c r="N43" i="11"/>
  <c r="J43" i="11"/>
  <c r="H43" i="11"/>
  <c r="O43" i="11"/>
  <c r="M43" i="11"/>
  <c r="K43" i="11"/>
  <c r="I43" i="11"/>
  <c r="G43" i="11"/>
  <c r="R42" i="11"/>
  <c r="R43" i="11" s="1"/>
  <c r="F38" i="11" l="1"/>
  <c r="D38" i="11" s="1"/>
  <c r="D36" i="11"/>
  <c r="D42" i="11"/>
  <c r="D52" i="11" l="1"/>
  <c r="F43" i="11"/>
  <c r="D43" i="11" s="1"/>
</calcChain>
</file>

<file path=xl/sharedStrings.xml><?xml version="1.0" encoding="utf-8"?>
<sst xmlns="http://schemas.openxmlformats.org/spreadsheetml/2006/main" count="103" uniqueCount="82">
  <si>
    <t>Примітка</t>
  </si>
  <si>
    <t>Показник витрат (КЕКВ)</t>
  </si>
  <si>
    <t>за рахунок вільного залишку</t>
  </si>
  <si>
    <t>Спеціальний фонд</t>
  </si>
  <si>
    <t>за рахунок передачі коштів із ЗФ</t>
  </si>
  <si>
    <t>Загальний фонд</t>
  </si>
  <si>
    <t>Перелача коштів до СФ</t>
  </si>
  <si>
    <t>0316060</t>
  </si>
  <si>
    <t>Запчастини до бензокоси "Husgvarna 327 PX" (с.Мар'янське)</t>
  </si>
  <si>
    <t>0316650</t>
  </si>
  <si>
    <t>0314200</t>
  </si>
  <si>
    <t>Фінансування святкових заходів з нагоди Дня села Мар'янське (235-а річниця з дня заснування с.Мар'янське)</t>
  </si>
  <si>
    <t>0310170</t>
  </si>
  <si>
    <t>0311020</t>
  </si>
  <si>
    <t>Поточний ремонт Великикостромської ЗОШ І-ІІІ ступенів (ремонт фасаду - 7882 грн., ремонт класу - 7902 грн., ремонт спортзалу - 22772 грн.)</t>
  </si>
  <si>
    <t>0311010</t>
  </si>
  <si>
    <t>Кольоровий принтер (6000 грн.)  та тонометр (400 грн.)  для ДНЗ "Дзвіночок" (с.Велика Костромка)</t>
  </si>
  <si>
    <t>0314060</t>
  </si>
  <si>
    <t>Послуги з підключення до інтернет мережі бібліотеки для дітей (м.Зеленодольськ)</t>
  </si>
  <si>
    <t>0312180</t>
  </si>
  <si>
    <t>Рентгено-діагностичний комплекс цифрового флюорографічного обладнання  для Зеленодольського центру ПМСД</t>
  </si>
  <si>
    <t>Послуги з прибирання 3-х (трьох) громадських вбиралень (пляжна зона, парк, провулок Молодіжний)</t>
  </si>
  <si>
    <t>Сантехніка для групових приміщень ДНЗ "Попелюшка" (м.Зеленодольськ): ванна (піддон) - 2,шт. х 1440 грн. = 2880 грн.; умивальники 4 шт. х 400 грн. = 1600 грн.; змішувач води 4 шт. х 250 грн. = 1000 грн.; змішувач води з душем 2 шт. х 470 грн. = 940 грн.; унітаз 2 шт. х 700 грн. = 1400 грн.</t>
  </si>
  <si>
    <t>Заміна міжкімнатних вітражних дверей для ДНЗ "Попелюшка" (м.Зеленодольськ)</t>
  </si>
  <si>
    <t>0311040</t>
  </si>
  <si>
    <t>Послуги з підключення до інтернет мережі бібліотеки для дорослих (м.Зеленодольськ)</t>
  </si>
  <si>
    <t>0311090</t>
  </si>
  <si>
    <t>Кондиціонери для Зеленодольського центру позашкільної роботи (3 шт. х 6000 грн.)</t>
  </si>
  <si>
    <t>Ремонт системи опалення Зеленодольського центру позашкільної роботи</t>
  </si>
  <si>
    <t>0314090</t>
  </si>
  <si>
    <t>Ноутбуки  для ПК "Ювілейний" (2 шт. х 12000 грн., 1 шт. х 14000 грн.)</t>
  </si>
  <si>
    <t>0315032</t>
  </si>
  <si>
    <t>Обладнання та інвентар для ДЮСШ Криворізької ТЕС: м'ячі футзальні 2 шт х 1250 грн. = 2500 грн.; м'ячі баскетбольні 10 шт. х 750 грн. = 7500 грн.; костюми спортивні 10 шт. х 1500 грн.= 15000 грн.</t>
  </si>
  <si>
    <t>Послуги з виготовлення стелажів для архіву виконавчого комітету міської ради</t>
  </si>
  <si>
    <t>Кондиціонери для старостату с.Велика Костромка (3 шт.)</t>
  </si>
  <si>
    <t>0318600</t>
  </si>
  <si>
    <t>Внески до асоціації міст України за 2017 рік</t>
  </si>
  <si>
    <t xml:space="preserve">Загальний фонд - всього </t>
  </si>
  <si>
    <t xml:space="preserve">Загальний фонд  (з урахуванням передачі до СФ) - всього </t>
  </si>
  <si>
    <t>Спецфонд - всього</t>
  </si>
  <si>
    <t>Загальний та спеціальний фонди - РАЗОМ</t>
  </si>
  <si>
    <t>х</t>
  </si>
  <si>
    <t>Начальник фінансово-економічного відділу</t>
  </si>
  <si>
    <t>виконавчого комітету міської ради</t>
  </si>
  <si>
    <t>О.В.Олійник</t>
  </si>
  <si>
    <t xml:space="preserve">РЕЄСТР ЗМІН </t>
  </si>
  <si>
    <t>до міського бюджету</t>
  </si>
  <si>
    <t>за рахунок перерозподілу видатків</t>
  </si>
  <si>
    <t xml:space="preserve">КПКВ </t>
  </si>
  <si>
    <t>Примітка:</t>
  </si>
  <si>
    <r>
      <t xml:space="preserve">              </t>
    </r>
    <r>
      <rPr>
        <sz val="22"/>
        <color indexed="8"/>
        <rFont val="Times New Roman"/>
        <family val="1"/>
        <charset val="204"/>
      </rPr>
      <t xml:space="preserve">  </t>
    </r>
    <r>
      <rPr>
        <b/>
        <sz val="2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 xml:space="preserve"> - за рахунок КБКД 21050000 "Плата за розміщення тимчасово вільних коштів місцевих бюджетів "</t>
    </r>
  </si>
  <si>
    <t>Послуги з установки конидціонерів для Зеленодольського центру позашкільної роботи (3 шт х 2000 грн.)</t>
  </si>
  <si>
    <t>0318800</t>
  </si>
  <si>
    <t>Перерозподіл  частини залишку невикористаних асигнувань субвенції з обласного бюджету на виконанян доручень виборців депутатами обласної ради</t>
  </si>
  <si>
    <t>Придбання обладнання та матеріалів для ремонту санвузла для дітей з особливими потребами в Зеленодольській ЗОШ І-ІІІ ступенів №2</t>
  </si>
  <si>
    <t>Придбання матеріалів для будівництва майнадчинка з ворк-ауту в м.Зеленодольськ</t>
  </si>
  <si>
    <t>0316010</t>
  </si>
  <si>
    <t>Поточний ремонт фонтана біля ПК "Ювілейний" в м.Зеленодольськ</t>
  </si>
  <si>
    <t>ВСЬОГО</t>
  </si>
  <si>
    <t>у т.ч. за рахунок</t>
  </si>
  <si>
    <r>
      <t xml:space="preserve">за рахунок перевиконання </t>
    </r>
    <r>
      <rPr>
        <b/>
        <sz val="12"/>
        <color indexed="8"/>
        <rFont val="Times New Roman"/>
        <family val="1"/>
        <charset val="204"/>
      </rPr>
      <t xml:space="preserve"> *</t>
    </r>
  </si>
  <si>
    <t xml:space="preserve">Розшифрування </t>
  </si>
  <si>
    <t>Встановлення кондиціонерів для старостату с.Велика Костромка</t>
  </si>
  <si>
    <t>Заміна вікон та вхідних дверей  в старостаті с.Велика Костромка</t>
  </si>
  <si>
    <t>Програма святкування дня міста та сільських населених пунктів</t>
  </si>
  <si>
    <t>Програма розвитку фізичної культури і спорту</t>
  </si>
  <si>
    <t>Програма розвитку житлово-комунального господарства та благоустрою</t>
  </si>
  <si>
    <t>Програма економічного і соціального розвитку ОТГ</t>
  </si>
  <si>
    <t>ПРОГРАМИ</t>
  </si>
  <si>
    <t>ПРОГРАМИ (без додаткового виділення коштів)</t>
  </si>
  <si>
    <t>Програма забезпечення інвалідів і дітей-інвалідів технічними засобами</t>
  </si>
  <si>
    <t>Програма надання фінансової підтримки хворим нефрологічного профілю</t>
  </si>
  <si>
    <t>ВСЬОГО по програмах</t>
  </si>
  <si>
    <t>Послуги з охорони АРЛІ</t>
  </si>
  <si>
    <t>Встановлення сигналізації для АРЛІ</t>
  </si>
  <si>
    <t>Програма щодо видатків на проведення робіт, пов'язаних з  ремонтом та утриманням доріг</t>
  </si>
  <si>
    <t>Послуги з виготовлення меблів для ДНЗ "Росинка" (м.Зеленодольськ)</t>
  </si>
  <si>
    <t>Послуги зі зняття асфальтового покриття (м.Зеленодольськ: вул.Незалежності - 57258 грн.; вул.Святкова - 41040 грн.)</t>
  </si>
  <si>
    <t>Програма розвитку освіти</t>
  </si>
  <si>
    <t>Пояснювальна записка до рішення Зеленодольської міської ради від 21 липня 2017 р. № 507  "Про внесення змін до рішення Зеленодольської міської ради "Про міський бюджет на 2017 рік"</t>
  </si>
  <si>
    <t>0311170</t>
  </si>
  <si>
    <r>
      <t>Виплата премії обдарованим учням загальноосвітніх навчальних закладів (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осіб х 500 гривень)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</si>
</sst>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72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1" fillId="0" borderId="2" xfId="0" quotePrefix="1" applyFont="1" applyBorder="1"/>
    <xf numFmtId="0" fontId="5" fillId="0" borderId="0" xfId="1" applyFont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9" fillId="0" borderId="2" xfId="0" applyFont="1" applyBorder="1"/>
    <xf numFmtId="0" fontId="9" fillId="0" borderId="6" xfId="0" applyFont="1" applyBorder="1"/>
    <xf numFmtId="0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6" fillId="0" borderId="0" xfId="1" applyFont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164" fontId="5" fillId="0" borderId="0" xfId="1" applyNumberFormat="1" applyFont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0" quotePrefix="1" applyFont="1" applyBorder="1"/>
    <xf numFmtId="0" fontId="6" fillId="0" borderId="2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56"/>
  <sheetViews>
    <sheetView tabSelected="1" view="pageBreakPreview" topLeftCell="A12" zoomScale="80" zoomScaleNormal="80" zoomScaleSheetLayoutView="80" workbookViewId="0">
      <selection activeCell="S34" sqref="S34"/>
    </sheetView>
  </sheetViews>
  <sheetFormatPr defaultColWidth="9.109375" defaultRowHeight="15.6" x14ac:dyDescent="0.25"/>
  <cols>
    <col min="1" max="1" width="12.88671875" style="1" customWidth="1"/>
    <col min="2" max="2" width="13.5546875" style="1" customWidth="1"/>
    <col min="3" max="3" width="8.109375" style="1" hidden="1" customWidth="1"/>
    <col min="4" max="4" width="14" style="1" customWidth="1"/>
    <col min="5" max="5" width="13.5546875" style="23" customWidth="1"/>
    <col min="6" max="6" width="12.44140625" style="23" customWidth="1"/>
    <col min="7" max="15" width="12.33203125" style="23" hidden="1" customWidth="1"/>
    <col min="16" max="16" width="12.109375" style="23" hidden="1" customWidth="1"/>
    <col min="17" max="17" width="16.6640625" style="23" customWidth="1"/>
    <col min="18" max="18" width="12.33203125" style="23" customWidth="1"/>
    <col min="19" max="19" width="71.88671875" style="21" customWidth="1"/>
    <col min="20" max="20" width="28.88671875" style="2" hidden="1" customWidth="1"/>
    <col min="21" max="21" width="46.6640625" style="23" customWidth="1"/>
    <col min="22" max="22" width="13.33203125" style="1" customWidth="1"/>
    <col min="23" max="16384" width="9.109375" style="1"/>
  </cols>
  <sheetData>
    <row r="1" spans="1:22" ht="42" customHeight="1" x14ac:dyDescent="0.25">
      <c r="A1" s="63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2" s="43" customFormat="1" ht="21" x14ac:dyDescent="0.25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51"/>
    </row>
    <row r="4" spans="1:22" s="43" customFormat="1" ht="21" x14ac:dyDescent="0.25">
      <c r="A4" s="58" t="s">
        <v>46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44"/>
      <c r="U4" s="51"/>
    </row>
    <row r="5" spans="1:22" x14ac:dyDescent="0.25">
      <c r="A5" s="59" t="s">
        <v>48</v>
      </c>
      <c r="B5" s="59" t="s">
        <v>1</v>
      </c>
      <c r="C5" s="7"/>
      <c r="D5" s="59" t="s">
        <v>58</v>
      </c>
      <c r="E5" s="59" t="s">
        <v>59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 t="s">
        <v>61</v>
      </c>
      <c r="T5" s="3"/>
    </row>
    <row r="6" spans="1:22" s="2" customFormat="1" ht="62.4" x14ac:dyDescent="0.25">
      <c r="A6" s="59"/>
      <c r="B6" s="59"/>
      <c r="C6" s="7"/>
      <c r="D6" s="59"/>
      <c r="E6" s="24" t="s">
        <v>2</v>
      </c>
      <c r="F6" s="24" t="s">
        <v>60</v>
      </c>
      <c r="G6" s="24">
        <v>1111</v>
      </c>
      <c r="H6" s="24">
        <v>1120</v>
      </c>
      <c r="I6" s="24">
        <v>1132</v>
      </c>
      <c r="J6" s="24">
        <v>1131</v>
      </c>
      <c r="K6" s="24">
        <v>1343</v>
      </c>
      <c r="L6" s="24">
        <v>2110</v>
      </c>
      <c r="M6" s="24">
        <v>2132</v>
      </c>
      <c r="N6" s="24">
        <v>2133</v>
      </c>
      <c r="O6" s="24">
        <v>1137</v>
      </c>
      <c r="P6" s="24">
        <v>1135</v>
      </c>
      <c r="Q6" s="24" t="s">
        <v>47</v>
      </c>
      <c r="R6" s="24" t="s">
        <v>4</v>
      </c>
      <c r="S6" s="61"/>
      <c r="T6" s="11" t="s">
        <v>0</v>
      </c>
      <c r="U6" s="52"/>
      <c r="V6" s="2" t="s">
        <v>68</v>
      </c>
    </row>
    <row r="7" spans="1:22" s="9" customFormat="1" x14ac:dyDescent="0.25">
      <c r="A7" s="4">
        <v>1</v>
      </c>
      <c r="B7" s="4">
        <v>2</v>
      </c>
      <c r="C7" s="4"/>
      <c r="D7" s="38">
        <v>3</v>
      </c>
      <c r="E7" s="25">
        <v>4</v>
      </c>
      <c r="F7" s="25">
        <v>5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>
        <v>6</v>
      </c>
      <c r="R7" s="26">
        <v>7</v>
      </c>
      <c r="S7" s="5">
        <v>8</v>
      </c>
      <c r="T7" s="6">
        <v>6</v>
      </c>
      <c r="U7" s="52"/>
      <c r="V7" s="2"/>
    </row>
    <row r="8" spans="1:22" s="14" customFormat="1" x14ac:dyDescent="0.25">
      <c r="A8" s="65" t="s">
        <v>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16"/>
      <c r="U8" s="52"/>
      <c r="V8" s="2"/>
    </row>
    <row r="9" spans="1:22" s="10" customFormat="1" hidden="1" x14ac:dyDescent="0.3">
      <c r="A9" s="20" t="s">
        <v>12</v>
      </c>
      <c r="B9" s="8">
        <v>2210</v>
      </c>
      <c r="C9" s="8"/>
      <c r="D9" s="27">
        <f>E9+F9+Q9+R9</f>
        <v>0</v>
      </c>
      <c r="E9" s="27"/>
      <c r="F9" s="27">
        <f>18000-18000</f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17" t="s">
        <v>34</v>
      </c>
      <c r="T9" s="12"/>
      <c r="U9" s="23"/>
      <c r="V9" s="1"/>
    </row>
    <row r="10" spans="1:22" s="10" customFormat="1" hidden="1" x14ac:dyDescent="0.3">
      <c r="A10" s="20" t="s">
        <v>12</v>
      </c>
      <c r="B10" s="8">
        <v>2240</v>
      </c>
      <c r="C10" s="8"/>
      <c r="D10" s="27">
        <f>E10+F10+Q10+R10</f>
        <v>0</v>
      </c>
      <c r="E10" s="27"/>
      <c r="F10" s="27">
        <f>6000-6000</f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7" t="s">
        <v>62</v>
      </c>
      <c r="T10" s="12"/>
      <c r="U10" s="23"/>
      <c r="V10" s="1"/>
    </row>
    <row r="11" spans="1:22" s="10" customFormat="1" hidden="1" x14ac:dyDescent="0.3">
      <c r="A11" s="20" t="s">
        <v>12</v>
      </c>
      <c r="B11" s="8">
        <v>2240</v>
      </c>
      <c r="C11" s="8"/>
      <c r="D11" s="27">
        <f>E11+F11+Q11+R11</f>
        <v>0</v>
      </c>
      <c r="E11" s="27"/>
      <c r="F11" s="27">
        <f>75700-75700</f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7" t="s">
        <v>63</v>
      </c>
      <c r="T11" s="12"/>
      <c r="U11" s="23"/>
      <c r="V11" s="1"/>
    </row>
    <row r="12" spans="1:22" s="10" customFormat="1" ht="31.2" x14ac:dyDescent="0.3">
      <c r="A12" s="20" t="s">
        <v>12</v>
      </c>
      <c r="B12" s="8">
        <v>2240</v>
      </c>
      <c r="C12" s="8"/>
      <c r="D12" s="27">
        <f t="shared" ref="D12:D35" si="0">E12+F12+Q12+R12</f>
        <v>20674</v>
      </c>
      <c r="E12" s="27"/>
      <c r="F12" s="27">
        <v>20674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7" t="s">
        <v>33</v>
      </c>
      <c r="T12" s="12"/>
      <c r="U12" s="23"/>
      <c r="V12" s="1"/>
    </row>
    <row r="13" spans="1:22" s="10" customFormat="1" ht="31.2" x14ac:dyDescent="0.3">
      <c r="A13" s="20" t="s">
        <v>15</v>
      </c>
      <c r="B13" s="8">
        <v>2210</v>
      </c>
      <c r="C13" s="8"/>
      <c r="D13" s="27">
        <f t="shared" si="0"/>
        <v>6400</v>
      </c>
      <c r="E13" s="27"/>
      <c r="F13" s="27">
        <v>6400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7" t="s">
        <v>16</v>
      </c>
      <c r="T13" s="12"/>
      <c r="U13" s="23"/>
      <c r="V13" s="1"/>
    </row>
    <row r="14" spans="1:22" s="10" customFormat="1" x14ac:dyDescent="0.3">
      <c r="A14" s="20" t="s">
        <v>15</v>
      </c>
      <c r="B14" s="8">
        <v>2240</v>
      </c>
      <c r="C14" s="8"/>
      <c r="D14" s="27">
        <f t="shared" si="0"/>
        <v>5600</v>
      </c>
      <c r="E14" s="27"/>
      <c r="F14" s="27">
        <v>5600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7" t="s">
        <v>76</v>
      </c>
      <c r="T14" s="12"/>
      <c r="U14" s="23"/>
      <c r="V14" s="1"/>
    </row>
    <row r="15" spans="1:22" s="10" customFormat="1" ht="78" x14ac:dyDescent="0.3">
      <c r="A15" s="20" t="s">
        <v>15</v>
      </c>
      <c r="B15" s="8">
        <v>2210</v>
      </c>
      <c r="C15" s="8"/>
      <c r="D15" s="27">
        <f t="shared" si="0"/>
        <v>7820</v>
      </c>
      <c r="E15" s="27"/>
      <c r="F15" s="27">
        <v>7820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7" t="s">
        <v>22</v>
      </c>
      <c r="T15" s="12"/>
      <c r="U15" s="23"/>
      <c r="V15" s="1"/>
    </row>
    <row r="16" spans="1:22" s="10" customFormat="1" ht="31.2" hidden="1" x14ac:dyDescent="0.3">
      <c r="A16" s="20" t="s">
        <v>15</v>
      </c>
      <c r="B16" s="8">
        <v>2240</v>
      </c>
      <c r="C16" s="8"/>
      <c r="D16" s="27">
        <f t="shared" si="0"/>
        <v>0</v>
      </c>
      <c r="E16" s="27"/>
      <c r="F16" s="27">
        <f>16971-16971</f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7" t="s">
        <v>23</v>
      </c>
      <c r="T16" s="12"/>
      <c r="U16" s="23"/>
      <c r="V16" s="1"/>
    </row>
    <row r="17" spans="1:22" s="10" customFormat="1" ht="46.8" x14ac:dyDescent="0.3">
      <c r="A17" s="20" t="s">
        <v>13</v>
      </c>
      <c r="B17" s="8">
        <v>2240</v>
      </c>
      <c r="C17" s="8"/>
      <c r="D17" s="27">
        <f t="shared" si="0"/>
        <v>38556</v>
      </c>
      <c r="E17" s="27"/>
      <c r="F17" s="27">
        <f>38556</f>
        <v>38556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7" t="s">
        <v>14</v>
      </c>
      <c r="T17" s="12"/>
      <c r="U17" s="23"/>
      <c r="V17" s="1"/>
    </row>
    <row r="18" spans="1:22" s="10" customFormat="1" x14ac:dyDescent="0.3">
      <c r="A18" s="20" t="s">
        <v>24</v>
      </c>
      <c r="B18" s="8">
        <v>2240</v>
      </c>
      <c r="C18" s="8"/>
      <c r="D18" s="27">
        <f t="shared" si="0"/>
        <v>4620</v>
      </c>
      <c r="E18" s="27"/>
      <c r="F18" s="27">
        <v>4620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7" t="s">
        <v>74</v>
      </c>
      <c r="T18" s="12"/>
      <c r="U18" s="23"/>
      <c r="V18" s="1"/>
    </row>
    <row r="19" spans="1:22" s="10" customFormat="1" x14ac:dyDescent="0.3">
      <c r="A19" s="20" t="s">
        <v>24</v>
      </c>
      <c r="B19" s="8">
        <v>2240</v>
      </c>
      <c r="C19" s="8"/>
      <c r="D19" s="27">
        <f t="shared" si="0"/>
        <v>1500</v>
      </c>
      <c r="E19" s="27"/>
      <c r="F19" s="27">
        <v>1500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7" t="s">
        <v>73</v>
      </c>
      <c r="T19" s="12"/>
      <c r="U19" s="23"/>
      <c r="V19" s="1"/>
    </row>
    <row r="20" spans="1:22" s="10" customFormat="1" ht="31.5" hidden="1" customHeight="1" x14ac:dyDescent="0.3">
      <c r="A20" s="20" t="s">
        <v>26</v>
      </c>
      <c r="B20" s="8">
        <v>2210</v>
      </c>
      <c r="C20" s="8"/>
      <c r="D20" s="27">
        <f t="shared" si="0"/>
        <v>0</v>
      </c>
      <c r="E20" s="27"/>
      <c r="F20" s="27">
        <f>18000-18000</f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7" t="s">
        <v>27</v>
      </c>
      <c r="T20" s="12"/>
      <c r="U20" s="23"/>
      <c r="V20" s="1"/>
    </row>
    <row r="21" spans="1:22" s="10" customFormat="1" ht="31.5" hidden="1" customHeight="1" x14ac:dyDescent="0.3">
      <c r="A21" s="20" t="s">
        <v>26</v>
      </c>
      <c r="B21" s="8">
        <v>2240</v>
      </c>
      <c r="C21" s="8"/>
      <c r="D21" s="27">
        <f t="shared" si="0"/>
        <v>0</v>
      </c>
      <c r="E21" s="27"/>
      <c r="F21" s="27">
        <f>6000-6000</f>
        <v>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7" t="s">
        <v>51</v>
      </c>
      <c r="T21" s="12"/>
      <c r="U21" s="23"/>
      <c r="V21" s="1"/>
    </row>
    <row r="22" spans="1:22" s="10" customFormat="1" ht="31.2" x14ac:dyDescent="0.3">
      <c r="A22" s="20" t="s">
        <v>26</v>
      </c>
      <c r="B22" s="8">
        <v>2240</v>
      </c>
      <c r="C22" s="8"/>
      <c r="D22" s="27">
        <f t="shared" si="0"/>
        <v>29009</v>
      </c>
      <c r="E22" s="27"/>
      <c r="F22" s="27">
        <v>29009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7" t="s">
        <v>28</v>
      </c>
      <c r="T22" s="12"/>
      <c r="U22" s="23"/>
      <c r="V22" s="1"/>
    </row>
    <row r="23" spans="1:22" s="10" customFormat="1" ht="31.2" x14ac:dyDescent="0.3">
      <c r="A23" s="20" t="s">
        <v>17</v>
      </c>
      <c r="B23" s="8">
        <v>2240</v>
      </c>
      <c r="C23" s="8"/>
      <c r="D23" s="27">
        <f t="shared" si="0"/>
        <v>6014</v>
      </c>
      <c r="E23" s="27"/>
      <c r="F23" s="27">
        <v>6014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7" t="s">
        <v>18</v>
      </c>
      <c r="T23" s="12"/>
      <c r="U23" s="23"/>
      <c r="V23" s="1"/>
    </row>
    <row r="24" spans="1:22" s="10" customFormat="1" ht="31.2" x14ac:dyDescent="0.3">
      <c r="A24" s="20" t="s">
        <v>17</v>
      </c>
      <c r="B24" s="8">
        <v>2240</v>
      </c>
      <c r="C24" s="8"/>
      <c r="D24" s="27">
        <f t="shared" si="0"/>
        <v>6014</v>
      </c>
      <c r="E24" s="27"/>
      <c r="F24" s="27">
        <v>6014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7" t="s">
        <v>25</v>
      </c>
      <c r="T24" s="12"/>
      <c r="U24" s="23"/>
      <c r="V24" s="1"/>
    </row>
    <row r="25" spans="1:22" s="10" customFormat="1" ht="31.2" x14ac:dyDescent="0.3">
      <c r="A25" s="20" t="s">
        <v>10</v>
      </c>
      <c r="B25" s="8">
        <v>2282</v>
      </c>
      <c r="C25" s="8"/>
      <c r="D25" s="27">
        <f t="shared" si="0"/>
        <v>30000</v>
      </c>
      <c r="E25" s="27"/>
      <c r="F25" s="27">
        <v>30000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7" t="s">
        <v>11</v>
      </c>
      <c r="T25" s="12"/>
      <c r="U25" s="23">
        <v>30000</v>
      </c>
      <c r="V25" s="1" t="s">
        <v>64</v>
      </c>
    </row>
    <row r="26" spans="1:22" s="10" customFormat="1" ht="46.8" x14ac:dyDescent="0.3">
      <c r="A26" s="20" t="s">
        <v>31</v>
      </c>
      <c r="B26" s="8">
        <v>2610</v>
      </c>
      <c r="C26" s="8"/>
      <c r="D26" s="27">
        <f t="shared" si="0"/>
        <v>25000</v>
      </c>
      <c r="E26" s="27"/>
      <c r="F26" s="27">
        <v>25000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7" t="s">
        <v>32</v>
      </c>
      <c r="T26" s="12"/>
      <c r="U26" s="23">
        <v>25000</v>
      </c>
      <c r="V26" s="1" t="s">
        <v>65</v>
      </c>
    </row>
    <row r="27" spans="1:22" s="10" customFormat="1" x14ac:dyDescent="0.3">
      <c r="A27" s="20" t="s">
        <v>7</v>
      </c>
      <c r="B27" s="8">
        <v>2210</v>
      </c>
      <c r="C27" s="8"/>
      <c r="D27" s="27">
        <f t="shared" si="0"/>
        <v>1800</v>
      </c>
      <c r="E27" s="27"/>
      <c r="F27" s="27">
        <v>1800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17" t="s">
        <v>8</v>
      </c>
      <c r="T27" s="12"/>
      <c r="U27" s="23">
        <v>1800</v>
      </c>
      <c r="V27" s="1" t="s">
        <v>66</v>
      </c>
    </row>
    <row r="28" spans="1:22" s="10" customFormat="1" ht="31.2" x14ac:dyDescent="0.3">
      <c r="A28" s="20" t="s">
        <v>7</v>
      </c>
      <c r="B28" s="8">
        <v>2240</v>
      </c>
      <c r="C28" s="8"/>
      <c r="D28" s="27">
        <f t="shared" si="0"/>
        <v>33171</v>
      </c>
      <c r="E28" s="27"/>
      <c r="F28" s="27">
        <v>33171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17" t="s">
        <v>21</v>
      </c>
      <c r="T28" s="12"/>
      <c r="U28" s="23">
        <v>33171</v>
      </c>
      <c r="V28" s="1" t="s">
        <v>66</v>
      </c>
    </row>
    <row r="29" spans="1:22" s="10" customFormat="1" x14ac:dyDescent="0.3">
      <c r="A29" s="20" t="s">
        <v>7</v>
      </c>
      <c r="B29" s="8">
        <v>2240</v>
      </c>
      <c r="C29" s="8"/>
      <c r="D29" s="27">
        <f t="shared" si="0"/>
        <v>33528</v>
      </c>
      <c r="E29" s="27"/>
      <c r="F29" s="27">
        <v>33528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17" t="s">
        <v>57</v>
      </c>
      <c r="T29" s="12"/>
      <c r="U29" s="23">
        <v>33528</v>
      </c>
      <c r="V29" s="1" t="s">
        <v>66</v>
      </c>
    </row>
    <row r="30" spans="1:22" s="10" customFormat="1" ht="31.2" x14ac:dyDescent="0.3">
      <c r="A30" s="20" t="s">
        <v>9</v>
      </c>
      <c r="B30" s="8">
        <v>2240</v>
      </c>
      <c r="C30" s="8"/>
      <c r="D30" s="27">
        <f t="shared" si="0"/>
        <v>98298</v>
      </c>
      <c r="E30" s="27"/>
      <c r="F30" s="27">
        <f>(50328+6930)+41040</f>
        <v>98298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17" t="s">
        <v>77</v>
      </c>
      <c r="T30" s="12"/>
      <c r="U30" s="23">
        <f>91368+6930</f>
        <v>98298</v>
      </c>
      <c r="V30" s="1" t="s">
        <v>75</v>
      </c>
    </row>
    <row r="31" spans="1:22" s="10" customFormat="1" x14ac:dyDescent="0.3">
      <c r="A31" s="20" t="s">
        <v>35</v>
      </c>
      <c r="B31" s="8">
        <v>2800</v>
      </c>
      <c r="C31" s="38"/>
      <c r="D31" s="27">
        <f t="shared" si="0"/>
        <v>5473</v>
      </c>
      <c r="E31" s="27"/>
      <c r="F31" s="27">
        <v>5473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17" t="s">
        <v>36</v>
      </c>
      <c r="T31" s="12"/>
      <c r="U31" s="23"/>
      <c r="V31" s="1"/>
    </row>
    <row r="32" spans="1:22" s="10" customFormat="1" ht="46.8" x14ac:dyDescent="0.3">
      <c r="A32" s="20" t="s">
        <v>52</v>
      </c>
      <c r="B32" s="8">
        <v>2620</v>
      </c>
      <c r="C32" s="38"/>
      <c r="D32" s="27">
        <f t="shared" si="0"/>
        <v>-43750</v>
      </c>
      <c r="E32" s="27"/>
      <c r="F32" s="27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>
        <f>-9750-28000-6000</f>
        <v>-43750</v>
      </c>
      <c r="R32" s="26"/>
      <c r="S32" s="17" t="s">
        <v>53</v>
      </c>
      <c r="T32" s="12"/>
      <c r="U32" s="23"/>
      <c r="V32" s="1"/>
    </row>
    <row r="33" spans="1:22" s="10" customFormat="1" ht="31.2" x14ac:dyDescent="0.3">
      <c r="A33" s="20" t="s">
        <v>13</v>
      </c>
      <c r="B33" s="8">
        <v>2210</v>
      </c>
      <c r="C33" s="38"/>
      <c r="D33" s="27">
        <f t="shared" si="0"/>
        <v>9750</v>
      </c>
      <c r="E33" s="27"/>
      <c r="F33" s="27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>
        <v>9750</v>
      </c>
      <c r="R33" s="26"/>
      <c r="S33" s="17" t="s">
        <v>54</v>
      </c>
      <c r="T33" s="12"/>
      <c r="U33" s="23"/>
      <c r="V33" s="1"/>
    </row>
    <row r="34" spans="1:22" s="10" customFormat="1" ht="31.2" x14ac:dyDescent="0.3">
      <c r="A34" s="56" t="s">
        <v>80</v>
      </c>
      <c r="B34" s="8">
        <v>2282</v>
      </c>
      <c r="C34" s="55"/>
      <c r="D34" s="27">
        <f t="shared" si="0"/>
        <v>6000</v>
      </c>
      <c r="E34" s="27"/>
      <c r="F34" s="27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6000</v>
      </c>
      <c r="R34" s="26"/>
      <c r="S34" s="17" t="s">
        <v>81</v>
      </c>
      <c r="T34" s="12"/>
      <c r="U34" s="23">
        <v>6000</v>
      </c>
      <c r="V34" s="1" t="s">
        <v>78</v>
      </c>
    </row>
    <row r="35" spans="1:22" s="10" customFormat="1" ht="31.2" x14ac:dyDescent="0.3">
      <c r="A35" s="20" t="s">
        <v>56</v>
      </c>
      <c r="B35" s="8">
        <v>2210</v>
      </c>
      <c r="C35" s="38"/>
      <c r="D35" s="27">
        <f t="shared" si="0"/>
        <v>28000</v>
      </c>
      <c r="E35" s="27"/>
      <c r="F35" s="27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v>28000</v>
      </c>
      <c r="R35" s="26"/>
      <c r="S35" s="17" t="s">
        <v>55</v>
      </c>
      <c r="T35" s="12"/>
      <c r="U35" s="23">
        <v>28000</v>
      </c>
      <c r="V35" s="1" t="s">
        <v>66</v>
      </c>
    </row>
    <row r="36" spans="1:22" s="10" customFormat="1" x14ac:dyDescent="0.3">
      <c r="A36" s="68" t="s">
        <v>37</v>
      </c>
      <c r="B36" s="69"/>
      <c r="C36" s="4"/>
      <c r="D36" s="26">
        <f>E36+F36+Q36+R36</f>
        <v>353477</v>
      </c>
      <c r="E36" s="26">
        <f t="shared" ref="E36:R36" si="1">SUM(E9:E35)</f>
        <v>0</v>
      </c>
      <c r="F36" s="26">
        <f t="shared" si="1"/>
        <v>353477</v>
      </c>
      <c r="G36" s="26">
        <f t="shared" si="1"/>
        <v>0</v>
      </c>
      <c r="H36" s="26">
        <f t="shared" si="1"/>
        <v>0</v>
      </c>
      <c r="I36" s="26">
        <f t="shared" si="1"/>
        <v>0</v>
      </c>
      <c r="J36" s="26">
        <f t="shared" si="1"/>
        <v>0</v>
      </c>
      <c r="K36" s="26">
        <f t="shared" si="1"/>
        <v>0</v>
      </c>
      <c r="L36" s="26">
        <f t="shared" si="1"/>
        <v>0</v>
      </c>
      <c r="M36" s="26">
        <f t="shared" si="1"/>
        <v>0</v>
      </c>
      <c r="N36" s="26">
        <f t="shared" si="1"/>
        <v>0</v>
      </c>
      <c r="O36" s="26">
        <f t="shared" si="1"/>
        <v>0</v>
      </c>
      <c r="P36" s="26">
        <f t="shared" si="1"/>
        <v>0</v>
      </c>
      <c r="Q36" s="26">
        <f>SUM(Q9:Q35)</f>
        <v>0</v>
      </c>
      <c r="R36" s="26">
        <f t="shared" si="1"/>
        <v>0</v>
      </c>
      <c r="S36" s="19" t="s">
        <v>41</v>
      </c>
      <c r="T36" s="29"/>
      <c r="U36" s="23"/>
      <c r="V36" s="1"/>
    </row>
    <row r="37" spans="1:22" hidden="1" x14ac:dyDescent="0.25">
      <c r="A37" s="70" t="s">
        <v>6</v>
      </c>
      <c r="B37" s="71"/>
      <c r="C37" s="8"/>
      <c r="D37" s="26">
        <f t="shared" ref="D37:D38" si="2">E37+F37+Q37+R37</f>
        <v>0</v>
      </c>
      <c r="E37" s="27"/>
      <c r="F37" s="27">
        <f>R40+R41</f>
        <v>0</v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18" t="s">
        <v>41</v>
      </c>
      <c r="T37" s="12"/>
    </row>
    <row r="38" spans="1:22" s="10" customFormat="1" ht="49.5" customHeight="1" x14ac:dyDescent="0.25">
      <c r="A38" s="68" t="s">
        <v>38</v>
      </c>
      <c r="B38" s="69"/>
      <c r="C38" s="4"/>
      <c r="D38" s="26">
        <f t="shared" si="2"/>
        <v>353477</v>
      </c>
      <c r="E38" s="26">
        <f>SUM(E36:E37)</f>
        <v>0</v>
      </c>
      <c r="F38" s="26">
        <f>SUM(F36:F37)</f>
        <v>353477</v>
      </c>
      <c r="G38" s="26">
        <f t="shared" ref="G38:R38" si="3">SUM(G36:G37)</f>
        <v>0</v>
      </c>
      <c r="H38" s="26">
        <f t="shared" si="3"/>
        <v>0</v>
      </c>
      <c r="I38" s="26">
        <f t="shared" si="3"/>
        <v>0</v>
      </c>
      <c r="J38" s="26">
        <f t="shared" si="3"/>
        <v>0</v>
      </c>
      <c r="K38" s="26">
        <f t="shared" si="3"/>
        <v>0</v>
      </c>
      <c r="L38" s="26">
        <f t="shared" si="3"/>
        <v>0</v>
      </c>
      <c r="M38" s="26">
        <f t="shared" si="3"/>
        <v>0</v>
      </c>
      <c r="N38" s="26">
        <f t="shared" si="3"/>
        <v>0</v>
      </c>
      <c r="O38" s="26">
        <f t="shared" si="3"/>
        <v>0</v>
      </c>
      <c r="P38" s="26">
        <f t="shared" si="3"/>
        <v>0</v>
      </c>
      <c r="Q38" s="26">
        <f t="shared" si="3"/>
        <v>0</v>
      </c>
      <c r="R38" s="26">
        <f t="shared" si="3"/>
        <v>0</v>
      </c>
      <c r="S38" s="28" t="s">
        <v>41</v>
      </c>
      <c r="T38" s="29"/>
      <c r="U38" s="23"/>
    </row>
    <row r="39" spans="1:22" s="10" customFormat="1" hidden="1" x14ac:dyDescent="0.25">
      <c r="A39" s="65" t="s">
        <v>3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7"/>
      <c r="T39" s="13"/>
      <c r="U39" s="23"/>
      <c r="V39" s="1"/>
    </row>
    <row r="40" spans="1:22" s="10" customFormat="1" ht="31.2" hidden="1" x14ac:dyDescent="0.3">
      <c r="A40" s="20" t="s">
        <v>19</v>
      </c>
      <c r="B40" s="8">
        <v>3210</v>
      </c>
      <c r="C40" s="8"/>
      <c r="D40" s="27">
        <f t="shared" ref="D40:D41" si="4">E40+F40+Q40+R40</f>
        <v>0</v>
      </c>
      <c r="E40" s="27">
        <f>259688+5600+6930-272218</f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>
        <f>1500000-259688-5600-6930-1227782</f>
        <v>0</v>
      </c>
      <c r="S40" s="18" t="s">
        <v>20</v>
      </c>
      <c r="T40" s="13"/>
      <c r="U40" s="23">
        <v>1500000</v>
      </c>
      <c r="V40" s="1" t="s">
        <v>67</v>
      </c>
    </row>
    <row r="41" spans="1:22" s="10" customFormat="1" hidden="1" x14ac:dyDescent="0.3">
      <c r="A41" s="20" t="s">
        <v>29</v>
      </c>
      <c r="B41" s="8">
        <v>3110</v>
      </c>
      <c r="C41" s="8"/>
      <c r="D41" s="27">
        <f t="shared" si="4"/>
        <v>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>
        <f>14000+12000+12000-38000</f>
        <v>0</v>
      </c>
      <c r="S41" s="18" t="s">
        <v>30</v>
      </c>
      <c r="T41" s="13"/>
      <c r="U41" s="23">
        <v>38000</v>
      </c>
      <c r="V41" s="1" t="s">
        <v>67</v>
      </c>
    </row>
    <row r="42" spans="1:22" s="10" customFormat="1" hidden="1" x14ac:dyDescent="0.3">
      <c r="A42" s="62" t="s">
        <v>39</v>
      </c>
      <c r="B42" s="62"/>
      <c r="C42" s="4"/>
      <c r="D42" s="26">
        <f>E42+F42+Q42+R42</f>
        <v>0</v>
      </c>
      <c r="E42" s="26">
        <f t="shared" ref="E42:P42" si="5">SUM(E40:E41)</f>
        <v>0</v>
      </c>
      <c r="F42" s="26">
        <f t="shared" si="5"/>
        <v>0</v>
      </c>
      <c r="G42" s="26">
        <f t="shared" si="5"/>
        <v>0</v>
      </c>
      <c r="H42" s="26">
        <f t="shared" si="5"/>
        <v>0</v>
      </c>
      <c r="I42" s="26">
        <f t="shared" si="5"/>
        <v>0</v>
      </c>
      <c r="J42" s="26">
        <f t="shared" si="5"/>
        <v>0</v>
      </c>
      <c r="K42" s="26">
        <f t="shared" si="5"/>
        <v>0</v>
      </c>
      <c r="L42" s="26">
        <f t="shared" si="5"/>
        <v>0</v>
      </c>
      <c r="M42" s="26">
        <f t="shared" si="5"/>
        <v>0</v>
      </c>
      <c r="N42" s="26">
        <f t="shared" si="5"/>
        <v>0</v>
      </c>
      <c r="O42" s="26">
        <f t="shared" si="5"/>
        <v>0</v>
      </c>
      <c r="P42" s="26">
        <f t="shared" si="5"/>
        <v>0</v>
      </c>
      <c r="Q42" s="26"/>
      <c r="R42" s="26">
        <f>SUM(R40:R41)</f>
        <v>0</v>
      </c>
      <c r="S42" s="19" t="s">
        <v>41</v>
      </c>
      <c r="T42" s="30"/>
      <c r="U42" s="23"/>
      <c r="V42" s="1"/>
    </row>
    <row r="43" spans="1:22" s="41" customFormat="1" ht="53.25" customHeight="1" x14ac:dyDescent="0.3">
      <c r="A43" s="57" t="s">
        <v>40</v>
      </c>
      <c r="B43" s="57"/>
      <c r="C43" s="5"/>
      <c r="D43" s="26">
        <f>E43+F43+Q43+R43</f>
        <v>353477</v>
      </c>
      <c r="E43" s="25">
        <f t="shared" ref="E43:P43" si="6">E42+E38</f>
        <v>0</v>
      </c>
      <c r="F43" s="25">
        <f t="shared" si="6"/>
        <v>353477</v>
      </c>
      <c r="G43" s="25">
        <f t="shared" si="6"/>
        <v>0</v>
      </c>
      <c r="H43" s="25">
        <f t="shared" si="6"/>
        <v>0</v>
      </c>
      <c r="I43" s="25">
        <f t="shared" si="6"/>
        <v>0</v>
      </c>
      <c r="J43" s="25">
        <f t="shared" si="6"/>
        <v>0</v>
      </c>
      <c r="K43" s="25">
        <f t="shared" si="6"/>
        <v>0</v>
      </c>
      <c r="L43" s="25">
        <f t="shared" si="6"/>
        <v>0</v>
      </c>
      <c r="M43" s="25">
        <f t="shared" si="6"/>
        <v>0</v>
      </c>
      <c r="N43" s="25">
        <f t="shared" si="6"/>
        <v>0</v>
      </c>
      <c r="O43" s="25">
        <f t="shared" si="6"/>
        <v>0</v>
      </c>
      <c r="P43" s="25">
        <f t="shared" si="6"/>
        <v>0</v>
      </c>
      <c r="Q43" s="25"/>
      <c r="R43" s="25">
        <f>R42+R38</f>
        <v>0</v>
      </c>
      <c r="S43" s="19" t="s">
        <v>41</v>
      </c>
      <c r="T43" s="40"/>
      <c r="U43" s="53"/>
      <c r="V43" s="21"/>
    </row>
    <row r="44" spans="1:22" s="41" customFormat="1" x14ac:dyDescent="0.3">
      <c r="A44" s="15"/>
      <c r="B44" s="15"/>
      <c r="C44" s="15"/>
      <c r="D44" s="1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39"/>
      <c r="T44" s="40"/>
      <c r="U44" s="53"/>
      <c r="V44" s="21"/>
    </row>
    <row r="45" spans="1:22" s="41" customFormat="1" x14ac:dyDescent="0.3">
      <c r="A45" s="15" t="s">
        <v>49</v>
      </c>
      <c r="B45" s="15"/>
      <c r="C45" s="15"/>
      <c r="D45" s="1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39"/>
      <c r="T45" s="40"/>
      <c r="U45" s="53"/>
      <c r="V45" s="21"/>
    </row>
    <row r="46" spans="1:22" s="50" customFormat="1" ht="28.2" x14ac:dyDescent="0.3">
      <c r="A46" s="46" t="s">
        <v>50</v>
      </c>
      <c r="B46" s="46"/>
      <c r="C46" s="46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8"/>
      <c r="T46" s="49"/>
      <c r="U46" s="54"/>
    </row>
    <row r="47" spans="1:22" s="50" customFormat="1" x14ac:dyDescent="0.3">
      <c r="A47" s="46"/>
      <c r="B47" s="46"/>
      <c r="C47" s="46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8"/>
      <c r="T47" s="49"/>
      <c r="U47" s="54"/>
    </row>
    <row r="48" spans="1:22" s="34" customFormat="1" x14ac:dyDescent="0.25">
      <c r="A48" s="42" t="s">
        <v>42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33"/>
      <c r="U48" s="35"/>
    </row>
    <row r="49" spans="1:22" s="34" customFormat="1" x14ac:dyDescent="0.25">
      <c r="A49" s="42" t="s">
        <v>43</v>
      </c>
      <c r="B49" s="31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" t="s">
        <v>44</v>
      </c>
      <c r="T49" s="33"/>
      <c r="U49" s="35"/>
    </row>
    <row r="50" spans="1:22" s="34" customFormat="1" x14ac:dyDescent="0.25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6"/>
      <c r="T50" s="37"/>
      <c r="U50" s="35"/>
      <c r="V50" s="34" t="s">
        <v>69</v>
      </c>
    </row>
    <row r="51" spans="1:22" s="34" customFormat="1" x14ac:dyDescent="0.25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6"/>
      <c r="T51" s="37"/>
      <c r="U51" s="35"/>
    </row>
    <row r="52" spans="1:22" s="34" customFormat="1" x14ac:dyDescent="0.25">
      <c r="D52" s="23">
        <f>1759930-F38</f>
        <v>1406453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7"/>
      <c r="U52" s="35">
        <f>50870-37400</f>
        <v>13470</v>
      </c>
      <c r="V52" s="34" t="s">
        <v>70</v>
      </c>
    </row>
    <row r="53" spans="1:22" s="34" customFormat="1" x14ac:dyDescent="0.25"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6"/>
      <c r="T53" s="37"/>
      <c r="U53" s="35">
        <f>61168-47168</f>
        <v>14000</v>
      </c>
      <c r="V53" s="34" t="s">
        <v>71</v>
      </c>
    </row>
    <row r="56" spans="1:22" x14ac:dyDescent="0.25">
      <c r="U56" s="23">
        <f>U53+U52+U35+U30+U29+U28+U27+U26+U25+U34</f>
        <v>283267</v>
      </c>
      <c r="V56" s="1" t="s">
        <v>72</v>
      </c>
    </row>
  </sheetData>
  <sortState ref="A11:Q17">
    <sortCondition ref="A11"/>
  </sortState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15">
    <mergeCell ref="A1:T1"/>
    <mergeCell ref="A3:T3"/>
    <mergeCell ref="A39:S39"/>
    <mergeCell ref="A8:S8"/>
    <mergeCell ref="A36:B36"/>
    <mergeCell ref="A37:B37"/>
    <mergeCell ref="A38:B38"/>
    <mergeCell ref="A43:B43"/>
    <mergeCell ref="A4:S4"/>
    <mergeCell ref="B5:B6"/>
    <mergeCell ref="A5:A6"/>
    <mergeCell ref="D5:D6"/>
    <mergeCell ref="E5:R5"/>
    <mergeCell ref="S5:S6"/>
    <mergeCell ref="A42:B42"/>
  </mergeCells>
  <phoneticPr fontId="2" type="noConversion"/>
  <pageMargins left="0.78740157480314965" right="0.19685039370078741" top="0.39370078740157483" bottom="0.19685039370078741" header="0" footer="0"/>
  <pageSetup paperSize="9" scale="75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розподіл вільн залиш та перев</vt:lpstr>
      <vt:lpstr>'розподіл вільн залиш та перев'!Заголовки_для_печати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елена</cp:lastModifiedBy>
  <cp:lastPrinted>2017-07-20T09:20:05Z</cp:lastPrinted>
  <dcterms:created xsi:type="dcterms:W3CDTF">2009-04-02T12:41:09Z</dcterms:created>
  <dcterms:modified xsi:type="dcterms:W3CDTF">2017-09-06T07:48:54Z</dcterms:modified>
</cp:coreProperties>
</file>